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myCloud\Preise\Preislisten 2025 pdf\"/>
    </mc:Choice>
  </mc:AlternateContent>
  <xr:revisionPtr revIDLastSave="0" documentId="13_ncr:1_{38A28439-DC11-402E-BBE9-58BA9742E86F}" xr6:coauthVersionLast="36" xr6:coauthVersionMax="36" xr10:uidLastSave="{00000000-0000-0000-0000-000000000000}"/>
  <bookViews>
    <workbookView xWindow="0" yWindow="0" windowWidth="28800" windowHeight="11310" xr2:uid="{A276D8DA-3565-4BA3-8BB7-CE0AA75777E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8" i="1" l="1"/>
  <c r="H208" i="1" s="1"/>
  <c r="G207" i="1"/>
  <c r="H207" i="1" s="1"/>
  <c r="G204" i="1"/>
  <c r="H204" i="1" s="1"/>
  <c r="G203" i="1"/>
  <c r="H203" i="1" s="1"/>
  <c r="G202" i="1"/>
  <c r="H202" i="1" s="1"/>
  <c r="G199" i="1" l="1"/>
  <c r="H199" i="1" s="1"/>
  <c r="G198" i="1"/>
  <c r="H198" i="1" s="1"/>
  <c r="G195" i="1"/>
  <c r="H195" i="1" s="1"/>
  <c r="G194" i="1"/>
  <c r="H194" i="1" s="1"/>
  <c r="G193" i="1"/>
  <c r="H193" i="1" s="1"/>
  <c r="G188" i="1"/>
  <c r="H188" i="1" s="1"/>
  <c r="G187" i="1"/>
  <c r="H187" i="1" s="1"/>
  <c r="G184" i="1"/>
  <c r="H184" i="1" s="1"/>
  <c r="G183" i="1"/>
  <c r="H183" i="1" s="1"/>
  <c r="G178" i="1"/>
  <c r="H178" i="1" s="1"/>
  <c r="G177" i="1"/>
  <c r="H177" i="1" s="1"/>
  <c r="G176" i="1"/>
  <c r="H176" i="1" s="1"/>
  <c r="G175" i="1"/>
  <c r="H175" i="1" s="1"/>
  <c r="G174" i="1"/>
  <c r="H174" i="1" s="1"/>
  <c r="G171" i="1"/>
  <c r="H171" i="1" s="1"/>
  <c r="G170" i="1"/>
  <c r="H170" i="1" s="1"/>
  <c r="G169" i="1"/>
  <c r="H169" i="1" s="1"/>
  <c r="G168" i="1"/>
  <c r="H168" i="1" s="1"/>
  <c r="G167" i="1"/>
  <c r="H167" i="1" s="1"/>
  <c r="G164" i="1"/>
  <c r="H164" i="1" s="1"/>
  <c r="G163" i="1"/>
  <c r="H163" i="1" s="1"/>
  <c r="G162" i="1"/>
  <c r="H162" i="1" s="1"/>
  <c r="G161" i="1"/>
  <c r="H161" i="1" s="1"/>
  <c r="G156" i="1"/>
  <c r="H156" i="1" s="1"/>
  <c r="G155" i="1"/>
  <c r="H155" i="1" s="1"/>
  <c r="G152" i="1"/>
  <c r="H152" i="1" s="1"/>
  <c r="G151" i="1"/>
  <c r="H151" i="1" s="1"/>
  <c r="G148" i="1"/>
  <c r="H148" i="1" s="1"/>
  <c r="G147" i="1"/>
  <c r="H147" i="1" s="1"/>
  <c r="G144" i="1"/>
  <c r="H144" i="1" s="1"/>
  <c r="G143" i="1"/>
  <c r="H143" i="1" s="1"/>
  <c r="G138" i="1"/>
  <c r="H138" i="1" s="1"/>
  <c r="G137" i="1"/>
  <c r="H137" i="1" s="1"/>
  <c r="G134" i="1"/>
  <c r="H134" i="1" s="1"/>
  <c r="G133" i="1"/>
  <c r="H133" i="1" s="1"/>
  <c r="G130" i="1"/>
  <c r="H130" i="1" s="1"/>
  <c r="G129" i="1"/>
  <c r="H129" i="1" s="1"/>
  <c r="G124" i="1"/>
  <c r="H124" i="1" s="1"/>
  <c r="G123" i="1"/>
  <c r="H123" i="1" s="1"/>
  <c r="G120" i="1"/>
  <c r="H120" i="1" s="1"/>
  <c r="G119" i="1"/>
  <c r="H119" i="1" s="1"/>
  <c r="G116" i="1"/>
  <c r="H116" i="1" s="1"/>
  <c r="G115" i="1"/>
  <c r="H115" i="1" s="1"/>
  <c r="G110" i="1"/>
  <c r="H110" i="1" s="1"/>
  <c r="G109" i="1"/>
  <c r="H109" i="1" s="1"/>
  <c r="G106" i="1"/>
  <c r="H106" i="1" s="1"/>
  <c r="G105" i="1"/>
  <c r="H105" i="1" s="1"/>
  <c r="G104" i="1"/>
  <c r="H104" i="1" s="1"/>
  <c r="G101" i="1"/>
  <c r="H101" i="1" s="1"/>
  <c r="G100" i="1"/>
  <c r="H100" i="1" s="1"/>
  <c r="G99" i="1"/>
  <c r="H99" i="1" s="1"/>
  <c r="G96" i="1"/>
  <c r="H96" i="1" s="1"/>
  <c r="G95" i="1"/>
  <c r="H95" i="1" s="1"/>
  <c r="G92" i="1"/>
  <c r="H92" i="1" s="1"/>
  <c r="G91" i="1"/>
  <c r="H91" i="1" s="1"/>
  <c r="G88" i="1"/>
  <c r="H88" i="1" s="1"/>
  <c r="G87" i="1"/>
  <c r="H87" i="1" s="1"/>
  <c r="G84" i="1"/>
  <c r="H84" i="1" s="1"/>
  <c r="G83" i="1"/>
  <c r="H83" i="1" s="1"/>
  <c r="G80" i="1"/>
  <c r="H80" i="1" s="1"/>
  <c r="G79" i="1"/>
  <c r="H79" i="1" s="1"/>
  <c r="G76" i="1"/>
  <c r="H76" i="1" s="1"/>
  <c r="G73" i="1"/>
  <c r="H73" i="1" s="1"/>
  <c r="G70" i="1"/>
  <c r="H70" i="1" s="1"/>
  <c r="G69" i="1"/>
  <c r="H69" i="1" s="1"/>
  <c r="G66" i="1"/>
  <c r="H66" i="1" s="1"/>
  <c r="G65" i="1"/>
  <c r="H65" i="1" s="1"/>
  <c r="G62" i="1"/>
  <c r="H62" i="1" s="1"/>
  <c r="G61" i="1"/>
  <c r="H61" i="1" s="1"/>
  <c r="G54" i="1"/>
  <c r="H54" i="1" s="1"/>
  <c r="G53" i="1"/>
  <c r="H53" i="1" s="1"/>
  <c r="G50" i="1"/>
  <c r="H50" i="1" s="1"/>
  <c r="G49" i="1"/>
  <c r="H49" i="1" s="1"/>
  <c r="G58" i="1"/>
  <c r="H58" i="1" s="1"/>
  <c r="G57" i="1"/>
  <c r="H57" i="1" s="1"/>
  <c r="G46" i="1"/>
  <c r="H46" i="1" s="1"/>
  <c r="G45" i="1"/>
  <c r="H45" i="1" s="1"/>
  <c r="G42" i="1"/>
  <c r="H42" i="1" s="1"/>
  <c r="G41" i="1"/>
  <c r="H41" i="1" s="1"/>
  <c r="G38" i="1"/>
  <c r="H38" i="1" s="1"/>
  <c r="G37" i="1"/>
  <c r="H37" i="1" s="1"/>
  <c r="G34" i="1"/>
  <c r="H34" i="1" s="1"/>
  <c r="G33" i="1"/>
  <c r="H33" i="1" s="1"/>
  <c r="G30" i="1"/>
  <c r="H30" i="1" s="1"/>
  <c r="G29" i="1"/>
  <c r="H29" i="1" s="1"/>
  <c r="G26" i="1"/>
  <c r="H26" i="1" s="1"/>
  <c r="G25" i="1"/>
  <c r="H25" i="1" s="1"/>
  <c r="G22" i="1"/>
  <c r="H22" i="1" s="1"/>
  <c r="G21" i="1"/>
  <c r="H21" i="1" s="1"/>
  <c r="G18" i="1"/>
  <c r="H18" i="1" s="1"/>
  <c r="G17" i="1"/>
  <c r="H17" i="1" s="1"/>
  <c r="H189" i="1" l="1"/>
  <c r="H125" i="1"/>
  <c r="H209" i="1"/>
  <c r="H111" i="1"/>
  <c r="H139" i="1"/>
  <c r="H157" i="1"/>
  <c r="H179" i="1"/>
  <c r="D216" i="1" l="1"/>
  <c r="H212" i="1"/>
  <c r="D212" i="1" s="1"/>
  <c r="H213" i="1" l="1"/>
  <c r="H214" i="1" s="1"/>
  <c r="H215" i="1" l="1"/>
  <c r="H216" i="1" s="1"/>
</calcChain>
</file>

<file path=xl/sharedStrings.xml><?xml version="1.0" encoding="utf-8"?>
<sst xmlns="http://schemas.openxmlformats.org/spreadsheetml/2006/main" count="278" uniqueCount="208">
  <si>
    <t>sales@poolmat.ch</t>
  </si>
  <si>
    <t>Adresse</t>
  </si>
  <si>
    <t>E-Mail</t>
  </si>
  <si>
    <t>VE</t>
  </si>
  <si>
    <t>Code</t>
  </si>
  <si>
    <t>Bestellmenge</t>
  </si>
  <si>
    <t>Total</t>
  </si>
  <si>
    <t>Netto MwSt.</t>
  </si>
  <si>
    <t>Ø 050</t>
  </si>
  <si>
    <t>Ø 063</t>
  </si>
  <si>
    <t>Ø 050 / ½’</t>
  </si>
  <si>
    <t>Ø 063 / ½’</t>
  </si>
  <si>
    <t>Ø 50 / 1½’</t>
  </si>
  <si>
    <t>Ø 63 / 2’</t>
  </si>
  <si>
    <t>Ø 050 / 40</t>
  </si>
  <si>
    <t>Ø 063 / 50</t>
  </si>
  <si>
    <t>ASTORE</t>
  </si>
  <si>
    <t>FITT B ACTIVE FLEX</t>
  </si>
  <si>
    <t>FITT BARRIER CD</t>
  </si>
  <si>
    <t>FITT IDROFLEX</t>
  </si>
  <si>
    <t>Ø 050 L 2m</t>
  </si>
  <si>
    <t>Ø 063 L 2m</t>
  </si>
  <si>
    <t>Ø 050 L 4m</t>
  </si>
  <si>
    <t>Ø 063 L 4m</t>
  </si>
  <si>
    <t>INTERPOOL PN10</t>
  </si>
  <si>
    <t>Ø 050 L 1m</t>
  </si>
  <si>
    <t>INTERPOOL PN16</t>
  </si>
  <si>
    <t>PP</t>
  </si>
  <si>
    <t>250 ml</t>
  </si>
  <si>
    <t>1000 ml</t>
  </si>
  <si>
    <t>Anzahl</t>
  </si>
  <si>
    <t>Total PVC Rohr</t>
  </si>
  <si>
    <t>VE1</t>
  </si>
  <si>
    <t>9F1W90050</t>
  </si>
  <si>
    <t>9F1W90063</t>
  </si>
  <si>
    <t>9F1W45050</t>
  </si>
  <si>
    <t>9F1W45063</t>
  </si>
  <si>
    <t>9F1B9J063</t>
  </si>
  <si>
    <t>9F1B9J050</t>
  </si>
  <si>
    <t>9F1W90MF50</t>
  </si>
  <si>
    <t>9F1W90MF63</t>
  </si>
  <si>
    <t>9F1W45MF50</t>
  </si>
  <si>
    <t>9F1W45MF63</t>
  </si>
  <si>
    <t>9F1BY050</t>
  </si>
  <si>
    <t>9F1BY063</t>
  </si>
  <si>
    <t>9F1T9050</t>
  </si>
  <si>
    <t>9F1T9063</t>
  </si>
  <si>
    <t>9F1T4050</t>
  </si>
  <si>
    <t>9F1T4063</t>
  </si>
  <si>
    <t>9F1K050</t>
  </si>
  <si>
    <t>9F1K063</t>
  </si>
  <si>
    <t>9F3T9050B</t>
  </si>
  <si>
    <t>9F3T9063G</t>
  </si>
  <si>
    <t>9F1T94W050</t>
  </si>
  <si>
    <t>9F1T94W063</t>
  </si>
  <si>
    <t>9F1KO050</t>
  </si>
  <si>
    <t>9F1KO063</t>
  </si>
  <si>
    <t>9F1KA050</t>
  </si>
  <si>
    <t>9F1KA063</t>
  </si>
  <si>
    <t>9F1M050</t>
  </si>
  <si>
    <t>9F1M063</t>
  </si>
  <si>
    <t>9F1ML050</t>
  </si>
  <si>
    <t>9F1RS50</t>
  </si>
  <si>
    <t>9F3M050F</t>
  </si>
  <si>
    <t>9F3M063G</t>
  </si>
  <si>
    <t>9F1MR050E</t>
  </si>
  <si>
    <t>9F1MR063F</t>
  </si>
  <si>
    <t>9F1RK050E</t>
  </si>
  <si>
    <t>9F1RK063F</t>
  </si>
  <si>
    <t>9F1V050</t>
  </si>
  <si>
    <t>9F1V063</t>
  </si>
  <si>
    <t>9F3V050F</t>
  </si>
  <si>
    <t>9F3V063G</t>
  </si>
  <si>
    <t>9F3VA050F</t>
  </si>
  <si>
    <t>9F3VA050G</t>
  </si>
  <si>
    <t>9F3VA063G</t>
  </si>
  <si>
    <t>9F3MN050F</t>
  </si>
  <si>
    <t>9F3MN050G</t>
  </si>
  <si>
    <t>9F3MN063G</t>
  </si>
  <si>
    <t>9F3ST050F</t>
  </si>
  <si>
    <t>9F3ST063G</t>
  </si>
  <si>
    <t>FITT</t>
  </si>
  <si>
    <t>9F4K1F050</t>
  </si>
  <si>
    <t>9F4K1F063</t>
  </si>
  <si>
    <t>FIP EASYFIT</t>
  </si>
  <si>
    <t>9F4K1A050</t>
  </si>
  <si>
    <t>9F4K1A063</t>
  </si>
  <si>
    <t>9F4K1E050</t>
  </si>
  <si>
    <t>9F4K1E063</t>
  </si>
  <si>
    <t>9F4RKU050</t>
  </si>
  <si>
    <t>9F4RKU063</t>
  </si>
  <si>
    <t>9F4RFE050</t>
  </si>
  <si>
    <t>9F4RFE063</t>
  </si>
  <si>
    <t>9F4RY050</t>
  </si>
  <si>
    <t>9F4RY063</t>
  </si>
  <si>
    <t>9F6BA2050</t>
  </si>
  <si>
    <t>9F6BA2063</t>
  </si>
  <si>
    <t>9F6BF2050</t>
  </si>
  <si>
    <t>9F6BF2063</t>
  </si>
  <si>
    <t>9F6RE2050</t>
  </si>
  <si>
    <t>9F6RE2063</t>
  </si>
  <si>
    <t>9F6ID2050</t>
  </si>
  <si>
    <t>9F6ID2063</t>
  </si>
  <si>
    <t>9F5B162050</t>
  </si>
  <si>
    <t>9F5B162063</t>
  </si>
  <si>
    <t>9F5B164050</t>
  </si>
  <si>
    <t>9F5B164063</t>
  </si>
  <si>
    <t>9F5R101050</t>
  </si>
  <si>
    <t>9F5R102050</t>
  </si>
  <si>
    <t>9F5R102063</t>
  </si>
  <si>
    <t>9F5R104050</t>
  </si>
  <si>
    <t>9F5R104063</t>
  </si>
  <si>
    <t>9F5R161050</t>
  </si>
  <si>
    <t>9F5R162050</t>
  </si>
  <si>
    <t>9F5R162063</t>
  </si>
  <si>
    <t>9F5R164050</t>
  </si>
  <si>
    <t>9F5R164063</t>
  </si>
  <si>
    <t>9F5RS050</t>
  </si>
  <si>
    <t>9F5RS063</t>
  </si>
  <si>
    <t>9F5RM050</t>
  </si>
  <si>
    <t>9F5RM063</t>
  </si>
  <si>
    <t>9F5ZTB12</t>
  </si>
  <si>
    <t>9F5ZTB19</t>
  </si>
  <si>
    <t>9F5ZTB25</t>
  </si>
  <si>
    <t>9F5ZRE025</t>
  </si>
  <si>
    <t>9F5ZRE100</t>
  </si>
  <si>
    <t>9F5ZKH025</t>
  </si>
  <si>
    <t>9F5ZKH100</t>
  </si>
  <si>
    <t>9F5ZKHP100</t>
  </si>
  <si>
    <t>9F5ZKF025</t>
  </si>
  <si>
    <t>9F5ZKF100</t>
  </si>
  <si>
    <t>Plomberie PVC</t>
  </si>
  <si>
    <t>Formulaire de commande revendeurs</t>
  </si>
  <si>
    <t>No client</t>
  </si>
  <si>
    <t>Veuillez envoyer en pièce jointe par e-mail à</t>
  </si>
  <si>
    <t>Expéditeur</t>
  </si>
  <si>
    <t>Nom</t>
  </si>
  <si>
    <t>Code postal / Ville</t>
  </si>
  <si>
    <t>Tél.</t>
  </si>
  <si>
    <t>Raccords PVC pression PN 16</t>
  </si>
  <si>
    <t>Coude 90°</t>
  </si>
  <si>
    <t>Coude 45°</t>
  </si>
  <si>
    <t>Courbe 90°</t>
  </si>
  <si>
    <t>Coude 90° MF</t>
  </si>
  <si>
    <t>Coude 45° MF</t>
  </si>
  <si>
    <t>Courb en Y 90°</t>
  </si>
  <si>
    <t>TÉ 90°</t>
  </si>
  <si>
    <t>TÉ 45°</t>
  </si>
  <si>
    <t>TÉ 90° rédui F taraudé</t>
  </si>
  <si>
    <t>TÉ 90° 4-VOIES</t>
  </si>
  <si>
    <t>Croix</t>
  </si>
  <si>
    <t>Collecteur</t>
  </si>
  <si>
    <t>Bouichon</t>
  </si>
  <si>
    <t>Manchon</t>
  </si>
  <si>
    <t>Manchon à emboîture longue</t>
  </si>
  <si>
    <t>Manchon Mâle/Mâle</t>
  </si>
  <si>
    <t>Manchon réduit</t>
  </si>
  <si>
    <t>Union 3 pièces</t>
  </si>
  <si>
    <t>Ø 50 / 1½’ F taraudé</t>
  </si>
  <si>
    <t>Ø 63 / 2’ F taraudé</t>
  </si>
  <si>
    <t>Ø 40 / 50 x 1½’ F taraudé</t>
  </si>
  <si>
    <t>Ø 50 / 63 x 2 F taraudé</t>
  </si>
  <si>
    <t>FITT B ACTIVE RF taraudéID</t>
  </si>
  <si>
    <t>Ø 50 / 1½’ M fileté</t>
  </si>
  <si>
    <t>Ø 50 / 2’ M fileté</t>
  </si>
  <si>
    <t>Ø 63 / 2’ M fileté</t>
  </si>
  <si>
    <t>Ø 50 / 63 x 1½’ M fileté</t>
  </si>
  <si>
    <t>Ø 50 / 63 x 2' M fileté</t>
  </si>
  <si>
    <t>Ø 63 / 75 x 2’ M fileté</t>
  </si>
  <si>
    <t>Manchon mixte</t>
  </si>
  <si>
    <t>Réduction</t>
  </si>
  <si>
    <t>Embout mixte</t>
  </si>
  <si>
    <t>Embou mixte FM/F</t>
  </si>
  <si>
    <t>Total raccords pression</t>
  </si>
  <si>
    <t xml:space="preserve">Vannes </t>
  </si>
  <si>
    <t>Total Vannes à bille</t>
  </si>
  <si>
    <t>Clapets</t>
  </si>
  <si>
    <t>à ressort</t>
  </si>
  <si>
    <t>à boule</t>
  </si>
  <si>
    <t>à piston en Y</t>
  </si>
  <si>
    <t>Total Clapets</t>
  </si>
  <si>
    <t>Tuyaux spirelés / m</t>
  </si>
  <si>
    <r>
      <t xml:space="preserve">FITT REVIX </t>
    </r>
    <r>
      <rPr>
        <b/>
        <sz val="10"/>
        <color rgb="FFFF0000"/>
        <rFont val="Segoe UI Emoji"/>
        <family val="2"/>
      </rPr>
      <t>30 % matière recyclé</t>
    </r>
  </si>
  <si>
    <t>Total tuyaux spiralés</t>
  </si>
  <si>
    <t>Tubes PVC</t>
  </si>
  <si>
    <t>Colliers</t>
  </si>
  <si>
    <t>clipsable avec entretoise</t>
  </si>
  <si>
    <t>Total Colliers</t>
  </si>
  <si>
    <t>Accessoire</t>
  </si>
  <si>
    <t>Ruban téflon</t>
  </si>
  <si>
    <t>12 mm de large</t>
  </si>
  <si>
    <t>19 mm de large</t>
  </si>
  <si>
    <t>25 mm de large</t>
  </si>
  <si>
    <t xml:space="preserve">Décapant </t>
  </si>
  <si>
    <t>Colle tube PVC rigide</t>
  </si>
  <si>
    <t>pour séchage rapide1000 ml</t>
  </si>
  <si>
    <t>Colle gel bleu tuyaux PVC souple</t>
  </si>
  <si>
    <t>Rotal Accessoires</t>
  </si>
  <si>
    <t>à partir de CHF 2'000.00 gratuit</t>
  </si>
  <si>
    <t>Total départ usine</t>
  </si>
  <si>
    <t>8.1% TVA</t>
  </si>
  <si>
    <t>Livraison à votre entrepôt</t>
  </si>
  <si>
    <t>Total livré franco de port à votre entrepôt</t>
  </si>
  <si>
    <t>Brut</t>
  </si>
  <si>
    <t>TVA inclus</t>
  </si>
  <si>
    <t>Remise +</t>
  </si>
  <si>
    <t>5% dès</t>
  </si>
  <si>
    <t>VE2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</si>
</sst>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-807]\ * #,##0.00_ ;_ [$CHF-807]\ * \-#,##0.00_ ;_ [$CHF-807]\ * &quot;-&quot;??_ ;_ @_ 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Segoe UI Emoji"/>
      <family val="2"/>
    </font>
    <font>
      <b/>
      <sz val="12"/>
      <color indexed="10"/>
      <name val="Segoe UI Emoji"/>
      <family val="2"/>
    </font>
    <font>
      <sz val="12"/>
      <color indexed="10"/>
      <name val="Segoe UI Emoji"/>
      <family val="2"/>
    </font>
    <font>
      <sz val="10"/>
      <color theme="1"/>
      <name val="Segoe UI Emoji"/>
      <family val="2"/>
    </font>
    <font>
      <b/>
      <sz val="10"/>
      <color theme="1"/>
      <name val="Segoe UI Emoji"/>
      <family val="2"/>
    </font>
    <font>
      <b/>
      <sz val="12"/>
      <color rgb="FFFF0000"/>
      <name val="Segoe UI Emoji"/>
      <family val="2"/>
    </font>
    <font>
      <sz val="12"/>
      <color rgb="FFFF0000"/>
      <name val="Segoe UI Emoji"/>
      <family val="2"/>
    </font>
    <font>
      <b/>
      <sz val="10"/>
      <color rgb="FFFF0000"/>
      <name val="Segoe UI Emoji"/>
      <family val="2"/>
    </font>
    <font>
      <sz val="10"/>
      <color indexed="12"/>
      <name val="Segoe UI Emoji"/>
      <family val="2"/>
    </font>
    <font>
      <b/>
      <sz val="10"/>
      <color indexed="8"/>
      <name val="Segoe UI Emoji"/>
      <family val="2"/>
    </font>
    <font>
      <u/>
      <sz val="11"/>
      <color theme="10"/>
      <name val="Calibri"/>
      <family val="2"/>
    </font>
    <font>
      <b/>
      <u/>
      <sz val="10"/>
      <color rgb="FFFF0000"/>
      <name val="Segoe UI Emoji"/>
      <family val="2"/>
    </font>
    <font>
      <u/>
      <sz val="10"/>
      <color indexed="12"/>
      <name val="Segoe UI Emoji"/>
      <family val="2"/>
    </font>
    <font>
      <sz val="12"/>
      <color theme="1"/>
      <name val="Segoe UI Emoji"/>
      <family val="2"/>
    </font>
    <font>
      <sz val="10"/>
      <color rgb="FFFF0000"/>
      <name val="Segoe UI Emoji"/>
      <family val="2"/>
    </font>
    <font>
      <b/>
      <sz val="12"/>
      <color theme="1"/>
      <name val="Segoe UI Emoji"/>
      <family val="2"/>
    </font>
    <font>
      <sz val="10"/>
      <color theme="4" tint="-0.249977111117893"/>
      <name val="Segoe UI Emoji"/>
      <family val="2"/>
    </font>
    <font>
      <b/>
      <sz val="12"/>
      <color theme="4" tint="-0.249977111117893"/>
      <name val="Segoe UI Emoji"/>
      <family val="2"/>
    </font>
    <font>
      <b/>
      <sz val="10"/>
      <color theme="4" tint="-0.249977111117893"/>
      <name val="Segoe UI Emoji"/>
      <family val="2"/>
    </font>
    <font>
      <sz val="12"/>
      <name val="Segoe UI Emoji"/>
      <family val="2"/>
    </font>
    <font>
      <b/>
      <sz val="12"/>
      <color theme="5" tint="-0.249977111117893"/>
      <name val="Segoe UI Emoji"/>
      <family val="2"/>
    </font>
    <font>
      <b/>
      <sz val="10"/>
      <color theme="5" tint="-0.249977111117893"/>
      <name val="Segoe UI Emoji"/>
      <family val="2"/>
    </font>
    <font>
      <b/>
      <sz val="12"/>
      <color rgb="FFBF8F00"/>
      <name val="Segoe UI Emoji"/>
      <family val="2"/>
    </font>
    <font>
      <b/>
      <sz val="10"/>
      <color rgb="FFBF8F00"/>
      <name val="Segoe UI Emoji"/>
      <family val="2"/>
    </font>
    <font>
      <b/>
      <sz val="12"/>
      <color rgb="FF538135"/>
      <name val="Segoe UI Emoji"/>
      <family val="2"/>
    </font>
    <font>
      <b/>
      <sz val="10"/>
      <color rgb="FF538135"/>
      <name val="Segoe UI Emoji"/>
      <family val="2"/>
    </font>
    <font>
      <b/>
      <sz val="12"/>
      <color theme="0" tint="-0.499984740745262"/>
      <name val="Segoe UI Emoji"/>
      <family val="2"/>
    </font>
    <font>
      <b/>
      <sz val="10"/>
      <color theme="0" tint="-0.499984740745262"/>
      <name val="Segoe UI Emoji"/>
      <family val="2"/>
    </font>
    <font>
      <b/>
      <sz val="12"/>
      <color rgb="FF5B9BD5"/>
      <name val="Segoe UI Emoji"/>
      <family val="2"/>
    </font>
    <font>
      <b/>
      <sz val="10"/>
      <color rgb="FF5B9BD5"/>
      <name val="Segoe UI Emoji"/>
      <family val="2"/>
    </font>
    <font>
      <sz val="11"/>
      <color theme="1"/>
      <name val="Calibri"/>
      <family val="2"/>
      <scheme val="minor"/>
    </font>
    <font>
      <sz val="12"/>
      <color rgb="FF538135"/>
      <name val="Segoe UI Emoji"/>
      <family val="2"/>
    </font>
    <font>
      <sz val="11"/>
      <color rgb="FFFF0000"/>
      <name val="Segoe UI Emoji"/>
      <family val="2"/>
    </font>
    <font>
      <sz val="11"/>
      <color theme="1"/>
      <name val="Segoe UI Emoji"/>
      <family val="2"/>
    </font>
    <font>
      <b/>
      <sz val="10"/>
      <color indexed="12"/>
      <name val="Segoe UI Emoji"/>
      <family val="2"/>
    </font>
    <font>
      <b/>
      <u/>
      <sz val="10"/>
      <color indexed="12"/>
      <name val="Segoe UI Emoji"/>
      <family val="2"/>
    </font>
    <font>
      <b/>
      <sz val="12"/>
      <name val="Segoe UI Emoji"/>
      <family val="2"/>
    </font>
    <font>
      <b/>
      <sz val="11"/>
      <color rgb="FFFF0000"/>
      <name val="Segoe UI Emoj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Protection="1"/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0" fillId="0" borderId="0" xfId="0" applyFont="1" applyProtection="1"/>
    <xf numFmtId="0" fontId="4" fillId="0" borderId="0" xfId="0" applyFont="1" applyProtection="1"/>
    <xf numFmtId="0" fontId="15" fillId="0" borderId="0" xfId="0" applyFont="1" applyProtection="1"/>
    <xf numFmtId="0" fontId="14" fillId="0" borderId="0" xfId="0" applyFont="1" applyProtection="1"/>
    <xf numFmtId="0" fontId="18" fillId="0" borderId="0" xfId="0" applyFont="1" applyProtection="1"/>
    <xf numFmtId="0" fontId="19" fillId="0" borderId="0" xfId="0" applyFont="1" applyProtection="1"/>
    <xf numFmtId="0" fontId="5" fillId="0" borderId="0" xfId="0" applyFont="1" applyProtection="1"/>
    <xf numFmtId="164" fontId="18" fillId="0" borderId="0" xfId="0" applyNumberFormat="1" applyFont="1" applyProtection="1"/>
    <xf numFmtId="0" fontId="8" fillId="2" borderId="2" xfId="0" applyNumberFormat="1" applyFont="1" applyFill="1" applyBorder="1" applyProtection="1"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Protection="1">
      <protection locked="0"/>
    </xf>
    <xf numFmtId="0" fontId="8" fillId="2" borderId="5" xfId="0" applyNumberFormat="1" applyFont="1" applyFill="1" applyBorder="1" applyProtection="1">
      <protection locked="0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5" fillId="2" borderId="6" xfId="0" applyNumberFormat="1" applyFont="1" applyFill="1" applyBorder="1" applyProtection="1"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8" fillId="2" borderId="7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horizontal="left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Protection="1">
      <protection locked="0"/>
    </xf>
    <xf numFmtId="0" fontId="8" fillId="2" borderId="10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8" fillId="0" borderId="8" xfId="0" applyNumberFormat="1" applyFont="1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8" fillId="2" borderId="11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25" fillId="0" borderId="0" xfId="0" applyFont="1" applyFill="1" applyProtection="1"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164" fontId="5" fillId="0" borderId="0" xfId="0" applyNumberFormat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64" fontId="4" fillId="0" borderId="0" xfId="0" applyNumberFormat="1" applyFont="1" applyProtection="1"/>
    <xf numFmtId="0" fontId="14" fillId="0" borderId="0" xfId="0" applyFont="1" applyAlignment="1" applyProtection="1">
      <alignment horizontal="center"/>
    </xf>
    <xf numFmtId="164" fontId="14" fillId="0" borderId="0" xfId="0" applyNumberFormat="1" applyFont="1" applyProtection="1"/>
    <xf numFmtId="0" fontId="6" fillId="2" borderId="0" xfId="0" applyFont="1" applyFill="1" applyAlignment="1" applyProtection="1">
      <alignment horizontal="center"/>
    </xf>
    <xf numFmtId="164" fontId="16" fillId="0" borderId="0" xfId="0" applyNumberFormat="1" applyFont="1" applyBorder="1" applyProtection="1"/>
    <xf numFmtId="0" fontId="17" fillId="0" borderId="0" xfId="0" applyFont="1" applyAlignment="1" applyProtection="1">
      <alignment horizontal="left"/>
    </xf>
    <xf numFmtId="0" fontId="6" fillId="0" borderId="0" xfId="0" applyFont="1" applyProtection="1"/>
    <xf numFmtId="0" fontId="16" fillId="0" borderId="0" xfId="0" applyFont="1" applyProtection="1"/>
    <xf numFmtId="0" fontId="5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164" fontId="4" fillId="0" borderId="0" xfId="0" applyNumberFormat="1" applyFont="1" applyFill="1" applyProtection="1"/>
    <xf numFmtId="0" fontId="23" fillId="0" borderId="0" xfId="0" applyFont="1" applyProtection="1"/>
    <xf numFmtId="0" fontId="22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Protection="1"/>
    <xf numFmtId="0" fontId="25" fillId="0" borderId="0" xfId="0" applyFont="1" applyFill="1" applyProtection="1"/>
    <xf numFmtId="0" fontId="27" fillId="0" borderId="0" xfId="0" applyFont="1" applyProtection="1"/>
    <xf numFmtId="0" fontId="28" fillId="0" borderId="0" xfId="0" applyFont="1" applyProtection="1"/>
    <xf numFmtId="0" fontId="29" fillId="0" borderId="0" xfId="0" applyFont="1" applyProtection="1"/>
    <xf numFmtId="0" fontId="30" fillId="0" borderId="0" xfId="0" applyFont="1" applyProtection="1"/>
    <xf numFmtId="0" fontId="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32" fillId="0" borderId="0" xfId="0" applyFont="1" applyFill="1" applyProtection="1"/>
    <xf numFmtId="0" fontId="34" fillId="0" borderId="0" xfId="0" applyFont="1" applyAlignment="1" applyProtection="1">
      <alignment horizontal="center"/>
    </xf>
    <xf numFmtId="0" fontId="34" fillId="2" borderId="0" xfId="0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164" fontId="5" fillId="0" borderId="0" xfId="0" applyNumberFormat="1" applyFont="1" applyProtection="1">
      <protection hidden="1"/>
    </xf>
    <xf numFmtId="164" fontId="5" fillId="0" borderId="0" xfId="0" applyNumberFormat="1" applyFont="1" applyBorder="1" applyProtection="1">
      <protection hidden="1"/>
    </xf>
    <xf numFmtId="164" fontId="5" fillId="0" borderId="0" xfId="0" applyNumberFormat="1" applyFont="1" applyFill="1" applyBorder="1" applyProtection="1">
      <protection hidden="1"/>
    </xf>
    <xf numFmtId="164" fontId="18" fillId="0" borderId="0" xfId="0" applyNumberFormat="1" applyFont="1" applyProtection="1">
      <protection hidden="1"/>
    </xf>
    <xf numFmtId="164" fontId="21" fillId="0" borderId="0" xfId="0" applyNumberFormat="1" applyFont="1" applyProtection="1">
      <protection hidden="1"/>
    </xf>
    <xf numFmtId="164" fontId="23" fillId="0" borderId="0" xfId="2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164" fontId="25" fillId="0" borderId="0" xfId="0" applyNumberFormat="1" applyFont="1" applyProtection="1">
      <protection hidden="1"/>
    </xf>
    <xf numFmtId="164" fontId="27" fillId="0" borderId="0" xfId="0" applyNumberFormat="1" applyFont="1" applyProtection="1">
      <protection hidden="1"/>
    </xf>
    <xf numFmtId="164" fontId="16" fillId="0" borderId="0" xfId="0" applyNumberFormat="1" applyFont="1" applyProtection="1">
      <protection hidden="1"/>
    </xf>
    <xf numFmtId="164" fontId="29" fillId="0" borderId="0" xfId="0" applyNumberFormat="1" applyFont="1" applyProtection="1">
      <protection hidden="1"/>
    </xf>
    <xf numFmtId="164" fontId="16" fillId="0" borderId="0" xfId="0" applyNumberFormat="1" applyFont="1" applyBorder="1" applyProtection="1">
      <protection hidden="1"/>
    </xf>
    <xf numFmtId="0" fontId="35" fillId="0" borderId="0" xfId="0" applyFont="1" applyAlignment="1" applyProtection="1">
      <alignment horizontal="center"/>
    </xf>
    <xf numFmtId="0" fontId="36" fillId="0" borderId="0" xfId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10" fillId="2" borderId="8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"/>
    </xf>
    <xf numFmtId="0" fontId="37" fillId="0" borderId="0" xfId="0" applyFont="1" applyFill="1" applyAlignment="1" applyProtection="1">
      <alignment horizontal="left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25" fillId="0" borderId="0" xfId="0" applyFont="1" applyProtection="1"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164" fontId="16" fillId="0" borderId="0" xfId="0" applyNumberFormat="1" applyFont="1" applyProtection="1"/>
    <xf numFmtId="164" fontId="8" fillId="0" borderId="0" xfId="0" applyNumberFormat="1" applyFont="1" applyProtection="1">
      <protection locked="0"/>
    </xf>
    <xf numFmtId="0" fontId="11" fillId="0" borderId="0" xfId="1" applyProtection="1"/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6" fillId="0" borderId="0" xfId="0" quotePrefix="1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33" fillId="0" borderId="0" xfId="0" applyFont="1" applyFill="1" applyProtection="1"/>
    <xf numFmtId="0" fontId="33" fillId="0" borderId="0" xfId="0" quotePrefix="1" applyFont="1" applyFill="1" applyProtection="1"/>
    <xf numFmtId="0" fontId="7" fillId="3" borderId="0" xfId="0" applyFont="1" applyFill="1" applyAlignment="1" applyProtection="1">
      <alignment horizontal="left"/>
    </xf>
    <xf numFmtId="0" fontId="10" fillId="2" borderId="3" xfId="0" applyNumberFormat="1" applyFont="1" applyFill="1" applyBorder="1" applyAlignment="1" applyProtection="1">
      <alignment horizontal="left"/>
      <protection locked="0"/>
    </xf>
    <xf numFmtId="164" fontId="38" fillId="0" borderId="0" xfId="0" applyNumberFormat="1" applyFont="1"/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2094795</xdr:colOff>
      <xdr:row>2</xdr:row>
      <xdr:rowOff>139950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383EA9-BA03-4E47-92F9-56D644559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075745" cy="540000"/>
        </a:xfrm>
        <a:prstGeom prst="rect">
          <a:avLst/>
        </a:prstGeom>
      </xdr:spPr>
    </xdr:pic>
    <xdr:clientData/>
  </xdr:twoCellAnchor>
  <xdr:oneCellAnchor>
    <xdr:from>
      <xdr:col>6</xdr:col>
      <xdr:colOff>142875</xdr:colOff>
      <xdr:row>37</xdr:row>
      <xdr:rowOff>42862</xdr:rowOff>
    </xdr:from>
    <xdr:ext cx="65" cy="17222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22F550D-E5B3-42EB-9D4C-9F82746C2968}"/>
            </a:ext>
          </a:extLst>
        </xdr:cNvPr>
        <xdr:cNvSpPr txBox="1"/>
      </xdr:nvSpPr>
      <xdr:spPr>
        <a:xfrm>
          <a:off x="6048375" y="714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41</xdr:row>
      <xdr:rowOff>42862</xdr:rowOff>
    </xdr:from>
    <xdr:ext cx="65" cy="17222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C88B640-EEE4-4EEB-982F-67152FFB946A}"/>
            </a:ext>
          </a:extLst>
        </xdr:cNvPr>
        <xdr:cNvSpPr txBox="1"/>
      </xdr:nvSpPr>
      <xdr:spPr>
        <a:xfrm>
          <a:off x="6048375" y="714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45</xdr:row>
      <xdr:rowOff>42862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2F5254F7-D007-485E-B20E-661E804F8B88}"/>
            </a:ext>
          </a:extLst>
        </xdr:cNvPr>
        <xdr:cNvSpPr txBox="1"/>
      </xdr:nvSpPr>
      <xdr:spPr>
        <a:xfrm>
          <a:off x="6048375" y="714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57</xdr:row>
      <xdr:rowOff>42862</xdr:rowOff>
    </xdr:from>
    <xdr:ext cx="65" cy="172227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CA1D6A0F-7EBE-434B-828B-7B8384A2BEA0}"/>
            </a:ext>
          </a:extLst>
        </xdr:cNvPr>
        <xdr:cNvSpPr txBox="1"/>
      </xdr:nvSpPr>
      <xdr:spPr>
        <a:xfrm>
          <a:off x="6048375" y="714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58</xdr:row>
      <xdr:rowOff>0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ED2A365E-018E-45C2-811B-F47831ECDDD3}"/>
            </a:ext>
          </a:extLst>
        </xdr:cNvPr>
        <xdr:cNvSpPr txBox="1"/>
      </xdr:nvSpPr>
      <xdr:spPr>
        <a:xfrm>
          <a:off x="6048375" y="714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58</xdr:row>
      <xdr:rowOff>0</xdr:rowOff>
    </xdr:from>
    <xdr:ext cx="65" cy="172227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DBFCE796-2D2F-47A1-B25E-02106E6AF4C2}"/>
            </a:ext>
          </a:extLst>
        </xdr:cNvPr>
        <xdr:cNvSpPr txBox="1"/>
      </xdr:nvSpPr>
      <xdr:spPr>
        <a:xfrm>
          <a:off x="6048375" y="714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49</xdr:row>
      <xdr:rowOff>42862</xdr:rowOff>
    </xdr:from>
    <xdr:ext cx="65" cy="172227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96861E5B-F370-4A90-A386-CF56680FC73E}"/>
            </a:ext>
          </a:extLst>
        </xdr:cNvPr>
        <xdr:cNvSpPr txBox="1"/>
      </xdr:nvSpPr>
      <xdr:spPr>
        <a:xfrm>
          <a:off x="6048375" y="1086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53</xdr:row>
      <xdr:rowOff>42862</xdr:rowOff>
    </xdr:from>
    <xdr:ext cx="65" cy="172227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5ECDB116-FA39-4EAE-9D87-F1A307B9345D}"/>
            </a:ext>
          </a:extLst>
        </xdr:cNvPr>
        <xdr:cNvSpPr txBox="1"/>
      </xdr:nvSpPr>
      <xdr:spPr>
        <a:xfrm>
          <a:off x="6048375" y="1086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61</xdr:row>
      <xdr:rowOff>42862</xdr:rowOff>
    </xdr:from>
    <xdr:ext cx="65" cy="172227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86F55E1A-A21F-41F9-A9A1-5ED0076B1413}"/>
            </a:ext>
          </a:extLst>
        </xdr:cNvPr>
        <xdr:cNvSpPr txBox="1"/>
      </xdr:nvSpPr>
      <xdr:spPr>
        <a:xfrm>
          <a:off x="6048375" y="1086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69</xdr:row>
      <xdr:rowOff>42862</xdr:rowOff>
    </xdr:from>
    <xdr:ext cx="65" cy="172227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D702114C-80AD-4A0E-85FA-DD8944252BF6}"/>
            </a:ext>
          </a:extLst>
        </xdr:cNvPr>
        <xdr:cNvSpPr txBox="1"/>
      </xdr:nvSpPr>
      <xdr:spPr>
        <a:xfrm>
          <a:off x="6048375" y="1086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69</xdr:row>
      <xdr:rowOff>42862</xdr:rowOff>
    </xdr:from>
    <xdr:ext cx="65" cy="172227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D9A545E0-F874-44C1-AAF0-0AE7134038D6}"/>
            </a:ext>
          </a:extLst>
        </xdr:cNvPr>
        <xdr:cNvSpPr txBox="1"/>
      </xdr:nvSpPr>
      <xdr:spPr>
        <a:xfrm>
          <a:off x="6048375" y="1383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41</xdr:row>
      <xdr:rowOff>42862</xdr:rowOff>
    </xdr:from>
    <xdr:ext cx="65" cy="172227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EC08FCC2-1D53-456B-AD1D-1AB9F012914A}"/>
            </a:ext>
          </a:extLst>
        </xdr:cNvPr>
        <xdr:cNvSpPr txBox="1"/>
      </xdr:nvSpPr>
      <xdr:spPr>
        <a:xfrm>
          <a:off x="6305550" y="7358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41</xdr:row>
      <xdr:rowOff>42862</xdr:rowOff>
    </xdr:from>
    <xdr:ext cx="65" cy="172227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7C0C985A-8766-4BD6-AA82-56AEEE1A9A85}"/>
            </a:ext>
          </a:extLst>
        </xdr:cNvPr>
        <xdr:cNvSpPr txBox="1"/>
      </xdr:nvSpPr>
      <xdr:spPr>
        <a:xfrm>
          <a:off x="6305550" y="7358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45</xdr:row>
      <xdr:rowOff>42862</xdr:rowOff>
    </xdr:from>
    <xdr:ext cx="65" cy="172227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2CB5C5BD-361D-49F9-88C5-B1885C7B558C}"/>
            </a:ext>
          </a:extLst>
        </xdr:cNvPr>
        <xdr:cNvSpPr txBox="1"/>
      </xdr:nvSpPr>
      <xdr:spPr>
        <a:xfrm>
          <a:off x="6305550" y="813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45</xdr:row>
      <xdr:rowOff>42862</xdr:rowOff>
    </xdr:from>
    <xdr:ext cx="65" cy="172227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B7AB390C-BB33-4509-9DBE-882DE3902B21}"/>
            </a:ext>
          </a:extLst>
        </xdr:cNvPr>
        <xdr:cNvSpPr txBox="1"/>
      </xdr:nvSpPr>
      <xdr:spPr>
        <a:xfrm>
          <a:off x="6305550" y="813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45</xdr:row>
      <xdr:rowOff>42862</xdr:rowOff>
    </xdr:from>
    <xdr:ext cx="65" cy="172227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A157C65D-D958-46CA-A600-F5E5287B050C}"/>
            </a:ext>
          </a:extLst>
        </xdr:cNvPr>
        <xdr:cNvSpPr txBox="1"/>
      </xdr:nvSpPr>
      <xdr:spPr>
        <a:xfrm>
          <a:off x="6305550" y="813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41</xdr:row>
      <xdr:rowOff>42862</xdr:rowOff>
    </xdr:from>
    <xdr:ext cx="65" cy="172227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91EA77EF-A715-4373-A1AA-397BBCAF43EE}"/>
            </a:ext>
          </a:extLst>
        </xdr:cNvPr>
        <xdr:cNvSpPr txBox="1"/>
      </xdr:nvSpPr>
      <xdr:spPr>
        <a:xfrm>
          <a:off x="6305550" y="7358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45</xdr:row>
      <xdr:rowOff>42862</xdr:rowOff>
    </xdr:from>
    <xdr:ext cx="65" cy="172227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14F2932E-826A-465A-A5D4-9D651083A4E3}"/>
            </a:ext>
          </a:extLst>
        </xdr:cNvPr>
        <xdr:cNvSpPr txBox="1"/>
      </xdr:nvSpPr>
      <xdr:spPr>
        <a:xfrm>
          <a:off x="6305550" y="7358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57</xdr:row>
      <xdr:rowOff>42862</xdr:rowOff>
    </xdr:from>
    <xdr:ext cx="65" cy="172227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C922F20E-E1BF-47DD-A366-5382EEFF26F0}"/>
            </a:ext>
          </a:extLst>
        </xdr:cNvPr>
        <xdr:cNvSpPr txBox="1"/>
      </xdr:nvSpPr>
      <xdr:spPr>
        <a:xfrm>
          <a:off x="6305550" y="7358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57</xdr:row>
      <xdr:rowOff>42862</xdr:rowOff>
    </xdr:from>
    <xdr:ext cx="65" cy="172227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5798044B-0E96-4196-8957-CD3148861CDF}"/>
            </a:ext>
          </a:extLst>
        </xdr:cNvPr>
        <xdr:cNvSpPr txBox="1"/>
      </xdr:nvSpPr>
      <xdr:spPr>
        <a:xfrm>
          <a:off x="6305550" y="892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57</xdr:row>
      <xdr:rowOff>42862</xdr:rowOff>
    </xdr:from>
    <xdr:ext cx="65" cy="172227"/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6A52CBB6-5F48-44B2-A7C0-524CF842F921}"/>
            </a:ext>
          </a:extLst>
        </xdr:cNvPr>
        <xdr:cNvSpPr txBox="1"/>
      </xdr:nvSpPr>
      <xdr:spPr>
        <a:xfrm>
          <a:off x="6305550" y="892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57</xdr:row>
      <xdr:rowOff>42862</xdr:rowOff>
    </xdr:from>
    <xdr:ext cx="65" cy="172227"/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29DFA4A-1D3F-4D1F-8DE0-DE299A60AE27}"/>
            </a:ext>
          </a:extLst>
        </xdr:cNvPr>
        <xdr:cNvSpPr txBox="1"/>
      </xdr:nvSpPr>
      <xdr:spPr>
        <a:xfrm>
          <a:off x="6305550" y="892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57</xdr:row>
      <xdr:rowOff>42862</xdr:rowOff>
    </xdr:from>
    <xdr:ext cx="65" cy="172227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EED40140-5BA7-4606-98AD-7A2F23288ECD}"/>
            </a:ext>
          </a:extLst>
        </xdr:cNvPr>
        <xdr:cNvSpPr txBox="1"/>
      </xdr:nvSpPr>
      <xdr:spPr>
        <a:xfrm>
          <a:off x="6305550" y="892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57</xdr:row>
      <xdr:rowOff>42862</xdr:rowOff>
    </xdr:from>
    <xdr:ext cx="65" cy="172227"/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17C8BEAE-B878-413E-91D0-109DC4503BC6}"/>
            </a:ext>
          </a:extLst>
        </xdr:cNvPr>
        <xdr:cNvSpPr txBox="1"/>
      </xdr:nvSpPr>
      <xdr:spPr>
        <a:xfrm>
          <a:off x="6305550" y="892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49</xdr:row>
      <xdr:rowOff>42862</xdr:rowOff>
    </xdr:from>
    <xdr:ext cx="65" cy="172227"/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614EA884-DD58-4BAC-BC22-8F3AF4581D82}"/>
            </a:ext>
          </a:extLst>
        </xdr:cNvPr>
        <xdr:cNvSpPr txBox="1"/>
      </xdr:nvSpPr>
      <xdr:spPr>
        <a:xfrm>
          <a:off x="6305550" y="892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49</xdr:row>
      <xdr:rowOff>42862</xdr:rowOff>
    </xdr:from>
    <xdr:ext cx="65" cy="172227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F7F5336F-F042-4FDE-9C1F-905B2CACB453}"/>
            </a:ext>
          </a:extLst>
        </xdr:cNvPr>
        <xdr:cNvSpPr txBox="1"/>
      </xdr:nvSpPr>
      <xdr:spPr>
        <a:xfrm>
          <a:off x="6305550" y="892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49</xdr:row>
      <xdr:rowOff>42862</xdr:rowOff>
    </xdr:from>
    <xdr:ext cx="65" cy="172227"/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9F8DD683-3D83-4D87-9F2B-21BA972D813D}"/>
            </a:ext>
          </a:extLst>
        </xdr:cNvPr>
        <xdr:cNvSpPr txBox="1"/>
      </xdr:nvSpPr>
      <xdr:spPr>
        <a:xfrm>
          <a:off x="6305550" y="892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49</xdr:row>
      <xdr:rowOff>42862</xdr:rowOff>
    </xdr:from>
    <xdr:ext cx="65" cy="172227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87B2A868-33DC-409A-ADFF-9895A16D1295}"/>
            </a:ext>
          </a:extLst>
        </xdr:cNvPr>
        <xdr:cNvSpPr txBox="1"/>
      </xdr:nvSpPr>
      <xdr:spPr>
        <a:xfrm>
          <a:off x="6305550" y="892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49</xdr:row>
      <xdr:rowOff>42862</xdr:rowOff>
    </xdr:from>
    <xdr:ext cx="65" cy="172227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9539846E-4836-4F59-A80E-09AC09EE7B54}"/>
            </a:ext>
          </a:extLst>
        </xdr:cNvPr>
        <xdr:cNvSpPr txBox="1"/>
      </xdr:nvSpPr>
      <xdr:spPr>
        <a:xfrm>
          <a:off x="6305550" y="892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53</xdr:row>
      <xdr:rowOff>42862</xdr:rowOff>
    </xdr:from>
    <xdr:ext cx="65" cy="172227"/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60F86CFD-ADBA-4B16-A3C9-200598457492}"/>
            </a:ext>
          </a:extLst>
        </xdr:cNvPr>
        <xdr:cNvSpPr txBox="1"/>
      </xdr:nvSpPr>
      <xdr:spPr>
        <a:xfrm>
          <a:off x="6305550" y="970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53</xdr:row>
      <xdr:rowOff>42862</xdr:rowOff>
    </xdr:from>
    <xdr:ext cx="65" cy="172227"/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C22C1D9A-E03B-4337-8C25-B1753A161E47}"/>
            </a:ext>
          </a:extLst>
        </xdr:cNvPr>
        <xdr:cNvSpPr txBox="1"/>
      </xdr:nvSpPr>
      <xdr:spPr>
        <a:xfrm>
          <a:off x="6305550" y="970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53</xdr:row>
      <xdr:rowOff>42862</xdr:rowOff>
    </xdr:from>
    <xdr:ext cx="65" cy="172227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F0B22874-0AD1-46DE-9CC5-6FDFE459AB55}"/>
            </a:ext>
          </a:extLst>
        </xdr:cNvPr>
        <xdr:cNvSpPr txBox="1"/>
      </xdr:nvSpPr>
      <xdr:spPr>
        <a:xfrm>
          <a:off x="6305550" y="970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53</xdr:row>
      <xdr:rowOff>42862</xdr:rowOff>
    </xdr:from>
    <xdr:ext cx="65" cy="172227"/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BE410AE1-A3BE-4217-A6B9-8C86BFEAFB04}"/>
            </a:ext>
          </a:extLst>
        </xdr:cNvPr>
        <xdr:cNvSpPr txBox="1"/>
      </xdr:nvSpPr>
      <xdr:spPr>
        <a:xfrm>
          <a:off x="6305550" y="970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53</xdr:row>
      <xdr:rowOff>42862</xdr:rowOff>
    </xdr:from>
    <xdr:ext cx="65" cy="172227"/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23B8AFD8-3D11-4024-B3A2-3E2F3DF8A278}"/>
            </a:ext>
          </a:extLst>
        </xdr:cNvPr>
        <xdr:cNvSpPr txBox="1"/>
      </xdr:nvSpPr>
      <xdr:spPr>
        <a:xfrm>
          <a:off x="6305550" y="970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53</xdr:row>
      <xdr:rowOff>42862</xdr:rowOff>
    </xdr:from>
    <xdr:ext cx="65" cy="172227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6EB5ED20-F40E-4AC5-AD6A-22D8E8515123}"/>
            </a:ext>
          </a:extLst>
        </xdr:cNvPr>
        <xdr:cNvSpPr txBox="1"/>
      </xdr:nvSpPr>
      <xdr:spPr>
        <a:xfrm>
          <a:off x="6305550" y="970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61</xdr:row>
      <xdr:rowOff>42862</xdr:rowOff>
    </xdr:from>
    <xdr:ext cx="65" cy="172227"/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CA2AD56B-D02E-4633-92EA-055C87F62EAB}"/>
            </a:ext>
          </a:extLst>
        </xdr:cNvPr>
        <xdr:cNvSpPr txBox="1"/>
      </xdr:nvSpPr>
      <xdr:spPr>
        <a:xfrm>
          <a:off x="6305550" y="1126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61</xdr:row>
      <xdr:rowOff>42862</xdr:rowOff>
    </xdr:from>
    <xdr:ext cx="65" cy="172227"/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5494FD1B-677A-496F-A106-AAE199AFC0C5}"/>
            </a:ext>
          </a:extLst>
        </xdr:cNvPr>
        <xdr:cNvSpPr txBox="1"/>
      </xdr:nvSpPr>
      <xdr:spPr>
        <a:xfrm>
          <a:off x="6305550" y="1126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61</xdr:row>
      <xdr:rowOff>42862</xdr:rowOff>
    </xdr:from>
    <xdr:ext cx="65" cy="172227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445FBC2-71A8-40C7-9164-21AFCB295D75}"/>
            </a:ext>
          </a:extLst>
        </xdr:cNvPr>
        <xdr:cNvSpPr txBox="1"/>
      </xdr:nvSpPr>
      <xdr:spPr>
        <a:xfrm>
          <a:off x="6305550" y="1126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61</xdr:row>
      <xdr:rowOff>42862</xdr:rowOff>
    </xdr:from>
    <xdr:ext cx="65" cy="172227"/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C9EC8DC7-153F-4AD4-BEB0-ACA31DA35121}"/>
            </a:ext>
          </a:extLst>
        </xdr:cNvPr>
        <xdr:cNvSpPr txBox="1"/>
      </xdr:nvSpPr>
      <xdr:spPr>
        <a:xfrm>
          <a:off x="6305550" y="1126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61</xdr:row>
      <xdr:rowOff>42862</xdr:rowOff>
    </xdr:from>
    <xdr:ext cx="65" cy="172227"/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60F01626-D8D8-41DE-B3BF-A7E4AFC83868}"/>
            </a:ext>
          </a:extLst>
        </xdr:cNvPr>
        <xdr:cNvSpPr txBox="1"/>
      </xdr:nvSpPr>
      <xdr:spPr>
        <a:xfrm>
          <a:off x="6305550" y="1126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61</xdr:row>
      <xdr:rowOff>42862</xdr:rowOff>
    </xdr:from>
    <xdr:ext cx="65" cy="172227"/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E6F2FA93-8682-4CAE-891D-B5E83C189467}"/>
            </a:ext>
          </a:extLst>
        </xdr:cNvPr>
        <xdr:cNvSpPr txBox="1"/>
      </xdr:nvSpPr>
      <xdr:spPr>
        <a:xfrm>
          <a:off x="6305550" y="1126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61</xdr:row>
      <xdr:rowOff>42862</xdr:rowOff>
    </xdr:from>
    <xdr:ext cx="65" cy="172227"/>
    <xdr:sp macro="" textlink="">
      <xdr:nvSpPr>
        <xdr:cNvPr id="44" name="Textfeld 43">
          <a:extLst>
            <a:ext uri="{FF2B5EF4-FFF2-40B4-BE49-F238E27FC236}">
              <a16:creationId xmlns:a16="http://schemas.microsoft.com/office/drawing/2014/main" id="{104942EC-A639-4E22-A1C5-D9487637D16E}"/>
            </a:ext>
          </a:extLst>
        </xdr:cNvPr>
        <xdr:cNvSpPr txBox="1"/>
      </xdr:nvSpPr>
      <xdr:spPr>
        <a:xfrm>
          <a:off x="6305550" y="1126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69</xdr:row>
      <xdr:rowOff>42862</xdr:rowOff>
    </xdr:from>
    <xdr:ext cx="65" cy="172227"/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75276ED3-DF3E-46C2-AF02-D5564EF4321C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69</xdr:row>
      <xdr:rowOff>42862</xdr:rowOff>
    </xdr:from>
    <xdr:ext cx="65" cy="172227"/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60CCACA9-4C7D-4E69-B06A-87BE2CFABFEC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69</xdr:row>
      <xdr:rowOff>42862</xdr:rowOff>
    </xdr:from>
    <xdr:ext cx="65" cy="172227"/>
    <xdr:sp macro="" textlink="">
      <xdr:nvSpPr>
        <xdr:cNvPr id="47" name="Textfeld 46">
          <a:extLst>
            <a:ext uri="{FF2B5EF4-FFF2-40B4-BE49-F238E27FC236}">
              <a16:creationId xmlns:a16="http://schemas.microsoft.com/office/drawing/2014/main" id="{3DE56789-A0C2-4E0D-821C-11E1A050E1E8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69</xdr:row>
      <xdr:rowOff>42862</xdr:rowOff>
    </xdr:from>
    <xdr:ext cx="65" cy="172227"/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348B20EE-42D7-4491-A1FD-3A2DEBC588F2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69</xdr:row>
      <xdr:rowOff>42862</xdr:rowOff>
    </xdr:from>
    <xdr:ext cx="65" cy="172227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0C2F50A1-D9F8-40D3-A009-AF655DF709B4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69</xdr:row>
      <xdr:rowOff>42862</xdr:rowOff>
    </xdr:from>
    <xdr:ext cx="65" cy="172227"/>
    <xdr:sp macro="" textlink="">
      <xdr:nvSpPr>
        <xdr:cNvPr id="50" name="Textfeld 49">
          <a:extLst>
            <a:ext uri="{FF2B5EF4-FFF2-40B4-BE49-F238E27FC236}">
              <a16:creationId xmlns:a16="http://schemas.microsoft.com/office/drawing/2014/main" id="{E2C20F22-EFC8-4CF6-B14C-30BF8DFA7718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69</xdr:row>
      <xdr:rowOff>42862</xdr:rowOff>
    </xdr:from>
    <xdr:ext cx="65" cy="172227"/>
    <xdr:sp macro="" textlink="">
      <xdr:nvSpPr>
        <xdr:cNvPr id="51" name="Textfeld 50">
          <a:extLst>
            <a:ext uri="{FF2B5EF4-FFF2-40B4-BE49-F238E27FC236}">
              <a16:creationId xmlns:a16="http://schemas.microsoft.com/office/drawing/2014/main" id="{ECEC8CC8-AB94-4D28-9351-BD764F1319C9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69</xdr:row>
      <xdr:rowOff>42862</xdr:rowOff>
    </xdr:from>
    <xdr:ext cx="65" cy="172227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8BD210C2-E992-49B8-AA0C-EA629589AE04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65</xdr:row>
      <xdr:rowOff>42862</xdr:rowOff>
    </xdr:from>
    <xdr:ext cx="65" cy="172227"/>
    <xdr:sp macro="" textlink="">
      <xdr:nvSpPr>
        <xdr:cNvPr id="53" name="Textfeld 52">
          <a:extLst>
            <a:ext uri="{FF2B5EF4-FFF2-40B4-BE49-F238E27FC236}">
              <a16:creationId xmlns:a16="http://schemas.microsoft.com/office/drawing/2014/main" id="{985627D0-0693-413E-9C40-F8520720B140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65</xdr:row>
      <xdr:rowOff>42862</xdr:rowOff>
    </xdr:from>
    <xdr:ext cx="65" cy="172227"/>
    <xdr:sp macro="" textlink="">
      <xdr:nvSpPr>
        <xdr:cNvPr id="54" name="Textfeld 53">
          <a:extLst>
            <a:ext uri="{FF2B5EF4-FFF2-40B4-BE49-F238E27FC236}">
              <a16:creationId xmlns:a16="http://schemas.microsoft.com/office/drawing/2014/main" id="{71E83F75-0935-4466-A4FB-A2C671736F20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65</xdr:row>
      <xdr:rowOff>42862</xdr:rowOff>
    </xdr:from>
    <xdr:ext cx="65" cy="172227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E24026A1-7D90-4C66-8AFB-3E79C2A879A1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65</xdr:row>
      <xdr:rowOff>42862</xdr:rowOff>
    </xdr:from>
    <xdr:ext cx="65" cy="172227"/>
    <xdr:sp macro="" textlink="">
      <xdr:nvSpPr>
        <xdr:cNvPr id="56" name="Textfeld 55">
          <a:extLst>
            <a:ext uri="{FF2B5EF4-FFF2-40B4-BE49-F238E27FC236}">
              <a16:creationId xmlns:a16="http://schemas.microsoft.com/office/drawing/2014/main" id="{856E44CE-8D09-45B6-A791-0300C9A0F731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65</xdr:row>
      <xdr:rowOff>42862</xdr:rowOff>
    </xdr:from>
    <xdr:ext cx="65" cy="172227"/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EB206030-8676-4AA7-874A-BC12F36B979A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65</xdr:row>
      <xdr:rowOff>42862</xdr:rowOff>
    </xdr:from>
    <xdr:ext cx="65" cy="172227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9A4D2597-6504-4965-B99D-A061F5796F48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65</xdr:row>
      <xdr:rowOff>42862</xdr:rowOff>
    </xdr:from>
    <xdr:ext cx="65" cy="172227"/>
    <xdr:sp macro="" textlink="">
      <xdr:nvSpPr>
        <xdr:cNvPr id="59" name="Textfeld 58">
          <a:extLst>
            <a:ext uri="{FF2B5EF4-FFF2-40B4-BE49-F238E27FC236}">
              <a16:creationId xmlns:a16="http://schemas.microsoft.com/office/drawing/2014/main" id="{5AAAF9BD-EE60-4403-BF27-C7091058FA5B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65</xdr:row>
      <xdr:rowOff>42862</xdr:rowOff>
    </xdr:from>
    <xdr:ext cx="65" cy="172227"/>
    <xdr:sp macro="" textlink="">
      <xdr:nvSpPr>
        <xdr:cNvPr id="60" name="Textfeld 59">
          <a:extLst>
            <a:ext uri="{FF2B5EF4-FFF2-40B4-BE49-F238E27FC236}">
              <a16:creationId xmlns:a16="http://schemas.microsoft.com/office/drawing/2014/main" id="{D8B2C860-3AE9-435D-8F1C-96D1B238F1B7}"/>
            </a:ext>
          </a:extLst>
        </xdr:cNvPr>
        <xdr:cNvSpPr txBox="1"/>
      </xdr:nvSpPr>
      <xdr:spPr>
        <a:xfrm>
          <a:off x="6305550" y="1204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79</xdr:row>
      <xdr:rowOff>42862</xdr:rowOff>
    </xdr:from>
    <xdr:ext cx="65" cy="172227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8107A180-D61C-4B42-905F-742EFC2A973D}"/>
            </a:ext>
          </a:extLst>
        </xdr:cNvPr>
        <xdr:cNvSpPr txBox="1"/>
      </xdr:nvSpPr>
      <xdr:spPr>
        <a:xfrm>
          <a:off x="6305550" y="1360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79</xdr:row>
      <xdr:rowOff>42862</xdr:rowOff>
    </xdr:from>
    <xdr:ext cx="65" cy="172227"/>
    <xdr:sp macro="" textlink="">
      <xdr:nvSpPr>
        <xdr:cNvPr id="62" name="Textfeld 61">
          <a:extLst>
            <a:ext uri="{FF2B5EF4-FFF2-40B4-BE49-F238E27FC236}">
              <a16:creationId xmlns:a16="http://schemas.microsoft.com/office/drawing/2014/main" id="{FB5A869A-4794-4130-A43D-B20D702B82B2}"/>
            </a:ext>
          </a:extLst>
        </xdr:cNvPr>
        <xdr:cNvSpPr txBox="1"/>
      </xdr:nvSpPr>
      <xdr:spPr>
        <a:xfrm>
          <a:off x="6305550" y="1360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79</xdr:row>
      <xdr:rowOff>42862</xdr:rowOff>
    </xdr:from>
    <xdr:ext cx="65" cy="172227"/>
    <xdr:sp macro="" textlink="">
      <xdr:nvSpPr>
        <xdr:cNvPr id="63" name="Textfeld 62">
          <a:extLst>
            <a:ext uri="{FF2B5EF4-FFF2-40B4-BE49-F238E27FC236}">
              <a16:creationId xmlns:a16="http://schemas.microsoft.com/office/drawing/2014/main" id="{43FF1A7A-4DE5-4100-8C8B-82A5DF59E576}"/>
            </a:ext>
          </a:extLst>
        </xdr:cNvPr>
        <xdr:cNvSpPr txBox="1"/>
      </xdr:nvSpPr>
      <xdr:spPr>
        <a:xfrm>
          <a:off x="6305550" y="1360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79</xdr:row>
      <xdr:rowOff>42862</xdr:rowOff>
    </xdr:from>
    <xdr:ext cx="65" cy="172227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D15FF585-F0D2-4A34-B34A-07671EF35232}"/>
            </a:ext>
          </a:extLst>
        </xdr:cNvPr>
        <xdr:cNvSpPr txBox="1"/>
      </xdr:nvSpPr>
      <xdr:spPr>
        <a:xfrm>
          <a:off x="6305550" y="1360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79</xdr:row>
      <xdr:rowOff>42862</xdr:rowOff>
    </xdr:from>
    <xdr:ext cx="65" cy="172227"/>
    <xdr:sp macro="" textlink="">
      <xdr:nvSpPr>
        <xdr:cNvPr id="65" name="Textfeld 64">
          <a:extLst>
            <a:ext uri="{FF2B5EF4-FFF2-40B4-BE49-F238E27FC236}">
              <a16:creationId xmlns:a16="http://schemas.microsoft.com/office/drawing/2014/main" id="{1F70E774-BD27-4B40-AF7B-15875B6D91B8}"/>
            </a:ext>
          </a:extLst>
        </xdr:cNvPr>
        <xdr:cNvSpPr txBox="1"/>
      </xdr:nvSpPr>
      <xdr:spPr>
        <a:xfrm>
          <a:off x="6305550" y="1360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79</xdr:row>
      <xdr:rowOff>42862</xdr:rowOff>
    </xdr:from>
    <xdr:ext cx="65" cy="172227"/>
    <xdr:sp macro="" textlink="">
      <xdr:nvSpPr>
        <xdr:cNvPr id="66" name="Textfeld 65">
          <a:extLst>
            <a:ext uri="{FF2B5EF4-FFF2-40B4-BE49-F238E27FC236}">
              <a16:creationId xmlns:a16="http://schemas.microsoft.com/office/drawing/2014/main" id="{5874D514-E02C-4A6B-8E28-6BDC94D2AC69}"/>
            </a:ext>
          </a:extLst>
        </xdr:cNvPr>
        <xdr:cNvSpPr txBox="1"/>
      </xdr:nvSpPr>
      <xdr:spPr>
        <a:xfrm>
          <a:off x="6305550" y="1360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79</xdr:row>
      <xdr:rowOff>42862</xdr:rowOff>
    </xdr:from>
    <xdr:ext cx="65" cy="172227"/>
    <xdr:sp macro="" textlink="">
      <xdr:nvSpPr>
        <xdr:cNvPr id="67" name="Textfeld 66">
          <a:extLst>
            <a:ext uri="{FF2B5EF4-FFF2-40B4-BE49-F238E27FC236}">
              <a16:creationId xmlns:a16="http://schemas.microsoft.com/office/drawing/2014/main" id="{C81EB2FA-A63E-4E63-B51F-B40040736CD9}"/>
            </a:ext>
          </a:extLst>
        </xdr:cNvPr>
        <xdr:cNvSpPr txBox="1"/>
      </xdr:nvSpPr>
      <xdr:spPr>
        <a:xfrm>
          <a:off x="6305550" y="1360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79</xdr:row>
      <xdr:rowOff>42862</xdr:rowOff>
    </xdr:from>
    <xdr:ext cx="65" cy="172227"/>
    <xdr:sp macro="" textlink="">
      <xdr:nvSpPr>
        <xdr:cNvPr id="68" name="Textfeld 67">
          <a:extLst>
            <a:ext uri="{FF2B5EF4-FFF2-40B4-BE49-F238E27FC236}">
              <a16:creationId xmlns:a16="http://schemas.microsoft.com/office/drawing/2014/main" id="{097CF71F-09F1-4ACB-983F-266A2C403316}"/>
            </a:ext>
          </a:extLst>
        </xdr:cNvPr>
        <xdr:cNvSpPr txBox="1"/>
      </xdr:nvSpPr>
      <xdr:spPr>
        <a:xfrm>
          <a:off x="6305550" y="1360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79</xdr:row>
      <xdr:rowOff>42862</xdr:rowOff>
    </xdr:from>
    <xdr:ext cx="65" cy="172227"/>
    <xdr:sp macro="" textlink="">
      <xdr:nvSpPr>
        <xdr:cNvPr id="69" name="Textfeld 68">
          <a:extLst>
            <a:ext uri="{FF2B5EF4-FFF2-40B4-BE49-F238E27FC236}">
              <a16:creationId xmlns:a16="http://schemas.microsoft.com/office/drawing/2014/main" id="{1E7D8465-1314-44D5-829D-C6A1678F8839}"/>
            </a:ext>
          </a:extLst>
        </xdr:cNvPr>
        <xdr:cNvSpPr txBox="1"/>
      </xdr:nvSpPr>
      <xdr:spPr>
        <a:xfrm>
          <a:off x="6305550" y="1360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79</xdr:row>
      <xdr:rowOff>42862</xdr:rowOff>
    </xdr:from>
    <xdr:ext cx="65" cy="172227"/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B070C3EA-FDDC-4576-9613-02D96163145C}"/>
            </a:ext>
          </a:extLst>
        </xdr:cNvPr>
        <xdr:cNvSpPr txBox="1"/>
      </xdr:nvSpPr>
      <xdr:spPr>
        <a:xfrm>
          <a:off x="6305550" y="1360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83</xdr:row>
      <xdr:rowOff>42862</xdr:rowOff>
    </xdr:from>
    <xdr:ext cx="65" cy="172227"/>
    <xdr:sp macro="" textlink="">
      <xdr:nvSpPr>
        <xdr:cNvPr id="71" name="Textfeld 70">
          <a:extLst>
            <a:ext uri="{FF2B5EF4-FFF2-40B4-BE49-F238E27FC236}">
              <a16:creationId xmlns:a16="http://schemas.microsoft.com/office/drawing/2014/main" id="{EAB31B1D-2D51-4873-A019-16675DFFEC6A}"/>
            </a:ext>
          </a:extLst>
        </xdr:cNvPr>
        <xdr:cNvSpPr txBox="1"/>
      </xdr:nvSpPr>
      <xdr:spPr>
        <a:xfrm>
          <a:off x="6305550" y="1555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83</xdr:row>
      <xdr:rowOff>42862</xdr:rowOff>
    </xdr:from>
    <xdr:ext cx="65" cy="172227"/>
    <xdr:sp macro="" textlink="">
      <xdr:nvSpPr>
        <xdr:cNvPr id="72" name="Textfeld 71">
          <a:extLst>
            <a:ext uri="{FF2B5EF4-FFF2-40B4-BE49-F238E27FC236}">
              <a16:creationId xmlns:a16="http://schemas.microsoft.com/office/drawing/2014/main" id="{F5185959-5225-4077-9D09-63E585B9857E}"/>
            </a:ext>
          </a:extLst>
        </xdr:cNvPr>
        <xdr:cNvSpPr txBox="1"/>
      </xdr:nvSpPr>
      <xdr:spPr>
        <a:xfrm>
          <a:off x="6305550" y="1555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83</xdr:row>
      <xdr:rowOff>42862</xdr:rowOff>
    </xdr:from>
    <xdr:ext cx="65" cy="172227"/>
    <xdr:sp macro="" textlink="">
      <xdr:nvSpPr>
        <xdr:cNvPr id="73" name="Textfeld 72">
          <a:extLst>
            <a:ext uri="{FF2B5EF4-FFF2-40B4-BE49-F238E27FC236}">
              <a16:creationId xmlns:a16="http://schemas.microsoft.com/office/drawing/2014/main" id="{DA0DD8A3-3E7D-41AA-8C98-8A0E3C8F2E5C}"/>
            </a:ext>
          </a:extLst>
        </xdr:cNvPr>
        <xdr:cNvSpPr txBox="1"/>
      </xdr:nvSpPr>
      <xdr:spPr>
        <a:xfrm>
          <a:off x="6305550" y="1555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83</xdr:row>
      <xdr:rowOff>42862</xdr:rowOff>
    </xdr:from>
    <xdr:ext cx="65" cy="172227"/>
    <xdr:sp macro="" textlink="">
      <xdr:nvSpPr>
        <xdr:cNvPr id="74" name="Textfeld 73">
          <a:extLst>
            <a:ext uri="{FF2B5EF4-FFF2-40B4-BE49-F238E27FC236}">
              <a16:creationId xmlns:a16="http://schemas.microsoft.com/office/drawing/2014/main" id="{95AD7A35-ADCD-4E9A-8F25-9CF32E830661}"/>
            </a:ext>
          </a:extLst>
        </xdr:cNvPr>
        <xdr:cNvSpPr txBox="1"/>
      </xdr:nvSpPr>
      <xdr:spPr>
        <a:xfrm>
          <a:off x="6305550" y="1555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83</xdr:row>
      <xdr:rowOff>42862</xdr:rowOff>
    </xdr:from>
    <xdr:ext cx="65" cy="172227"/>
    <xdr:sp macro="" textlink="">
      <xdr:nvSpPr>
        <xdr:cNvPr id="75" name="Textfeld 74">
          <a:extLst>
            <a:ext uri="{FF2B5EF4-FFF2-40B4-BE49-F238E27FC236}">
              <a16:creationId xmlns:a16="http://schemas.microsoft.com/office/drawing/2014/main" id="{0D23E2E5-5A4E-4E0A-B145-2D699AEBD886}"/>
            </a:ext>
          </a:extLst>
        </xdr:cNvPr>
        <xdr:cNvSpPr txBox="1"/>
      </xdr:nvSpPr>
      <xdr:spPr>
        <a:xfrm>
          <a:off x="6305550" y="1555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83</xdr:row>
      <xdr:rowOff>42862</xdr:rowOff>
    </xdr:from>
    <xdr:ext cx="65" cy="172227"/>
    <xdr:sp macro="" textlink="">
      <xdr:nvSpPr>
        <xdr:cNvPr id="76" name="Textfeld 75">
          <a:extLst>
            <a:ext uri="{FF2B5EF4-FFF2-40B4-BE49-F238E27FC236}">
              <a16:creationId xmlns:a16="http://schemas.microsoft.com/office/drawing/2014/main" id="{76E1852C-20BB-486C-9EA0-8AEF0F573966}"/>
            </a:ext>
          </a:extLst>
        </xdr:cNvPr>
        <xdr:cNvSpPr txBox="1"/>
      </xdr:nvSpPr>
      <xdr:spPr>
        <a:xfrm>
          <a:off x="6305550" y="1555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83</xdr:row>
      <xdr:rowOff>42862</xdr:rowOff>
    </xdr:from>
    <xdr:ext cx="65" cy="172227"/>
    <xdr:sp macro="" textlink="">
      <xdr:nvSpPr>
        <xdr:cNvPr id="77" name="Textfeld 76">
          <a:extLst>
            <a:ext uri="{FF2B5EF4-FFF2-40B4-BE49-F238E27FC236}">
              <a16:creationId xmlns:a16="http://schemas.microsoft.com/office/drawing/2014/main" id="{2B5C2D05-22DA-4C21-91DB-BF36711AD0EB}"/>
            </a:ext>
          </a:extLst>
        </xdr:cNvPr>
        <xdr:cNvSpPr txBox="1"/>
      </xdr:nvSpPr>
      <xdr:spPr>
        <a:xfrm>
          <a:off x="6305550" y="1555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83</xdr:row>
      <xdr:rowOff>42862</xdr:rowOff>
    </xdr:from>
    <xdr:ext cx="65" cy="172227"/>
    <xdr:sp macro="" textlink="">
      <xdr:nvSpPr>
        <xdr:cNvPr id="78" name="Textfeld 77">
          <a:extLst>
            <a:ext uri="{FF2B5EF4-FFF2-40B4-BE49-F238E27FC236}">
              <a16:creationId xmlns:a16="http://schemas.microsoft.com/office/drawing/2014/main" id="{B0CA03C8-C593-4188-AFD5-F987B0577118}"/>
            </a:ext>
          </a:extLst>
        </xdr:cNvPr>
        <xdr:cNvSpPr txBox="1"/>
      </xdr:nvSpPr>
      <xdr:spPr>
        <a:xfrm>
          <a:off x="6305550" y="1555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83</xdr:row>
      <xdr:rowOff>42862</xdr:rowOff>
    </xdr:from>
    <xdr:ext cx="65" cy="172227"/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AB037EDE-B026-4799-B0F0-CF27FDEDC4A4}"/>
            </a:ext>
          </a:extLst>
        </xdr:cNvPr>
        <xdr:cNvSpPr txBox="1"/>
      </xdr:nvSpPr>
      <xdr:spPr>
        <a:xfrm>
          <a:off x="6305550" y="1555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83</xdr:row>
      <xdr:rowOff>42862</xdr:rowOff>
    </xdr:from>
    <xdr:ext cx="65" cy="172227"/>
    <xdr:sp macro="" textlink="">
      <xdr:nvSpPr>
        <xdr:cNvPr id="80" name="Textfeld 79">
          <a:extLst>
            <a:ext uri="{FF2B5EF4-FFF2-40B4-BE49-F238E27FC236}">
              <a16:creationId xmlns:a16="http://schemas.microsoft.com/office/drawing/2014/main" id="{BC93FDB1-02BC-4834-9078-8F84258451F8}"/>
            </a:ext>
          </a:extLst>
        </xdr:cNvPr>
        <xdr:cNvSpPr txBox="1"/>
      </xdr:nvSpPr>
      <xdr:spPr>
        <a:xfrm>
          <a:off x="6305550" y="1555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87</xdr:row>
      <xdr:rowOff>42862</xdr:rowOff>
    </xdr:from>
    <xdr:ext cx="65" cy="172227"/>
    <xdr:sp macro="" textlink="">
      <xdr:nvSpPr>
        <xdr:cNvPr id="81" name="Textfeld 80">
          <a:extLst>
            <a:ext uri="{FF2B5EF4-FFF2-40B4-BE49-F238E27FC236}">
              <a16:creationId xmlns:a16="http://schemas.microsoft.com/office/drawing/2014/main" id="{512EE75A-342F-47E4-971B-A475AE262A88}"/>
            </a:ext>
          </a:extLst>
        </xdr:cNvPr>
        <xdr:cNvSpPr txBox="1"/>
      </xdr:nvSpPr>
      <xdr:spPr>
        <a:xfrm>
          <a:off x="630555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87</xdr:row>
      <xdr:rowOff>42862</xdr:rowOff>
    </xdr:from>
    <xdr:ext cx="65" cy="172227"/>
    <xdr:sp macro="" textlink="">
      <xdr:nvSpPr>
        <xdr:cNvPr id="82" name="Textfeld 81">
          <a:extLst>
            <a:ext uri="{FF2B5EF4-FFF2-40B4-BE49-F238E27FC236}">
              <a16:creationId xmlns:a16="http://schemas.microsoft.com/office/drawing/2014/main" id="{0B0AF57F-5DE3-4B46-BE71-A5647CFD05E1}"/>
            </a:ext>
          </a:extLst>
        </xdr:cNvPr>
        <xdr:cNvSpPr txBox="1"/>
      </xdr:nvSpPr>
      <xdr:spPr>
        <a:xfrm>
          <a:off x="630555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87</xdr:row>
      <xdr:rowOff>42862</xdr:rowOff>
    </xdr:from>
    <xdr:ext cx="65" cy="172227"/>
    <xdr:sp macro="" textlink="">
      <xdr:nvSpPr>
        <xdr:cNvPr id="83" name="Textfeld 82">
          <a:extLst>
            <a:ext uri="{FF2B5EF4-FFF2-40B4-BE49-F238E27FC236}">
              <a16:creationId xmlns:a16="http://schemas.microsoft.com/office/drawing/2014/main" id="{ED81DD18-4A3C-4A79-82DD-8560C39B297A}"/>
            </a:ext>
          </a:extLst>
        </xdr:cNvPr>
        <xdr:cNvSpPr txBox="1"/>
      </xdr:nvSpPr>
      <xdr:spPr>
        <a:xfrm>
          <a:off x="630555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87</xdr:row>
      <xdr:rowOff>42862</xdr:rowOff>
    </xdr:from>
    <xdr:ext cx="65" cy="172227"/>
    <xdr:sp macro="" textlink="">
      <xdr:nvSpPr>
        <xdr:cNvPr id="84" name="Textfeld 83">
          <a:extLst>
            <a:ext uri="{FF2B5EF4-FFF2-40B4-BE49-F238E27FC236}">
              <a16:creationId xmlns:a16="http://schemas.microsoft.com/office/drawing/2014/main" id="{4CB43D8C-AA5B-40C8-98A0-AC57D810B1DC}"/>
            </a:ext>
          </a:extLst>
        </xdr:cNvPr>
        <xdr:cNvSpPr txBox="1"/>
      </xdr:nvSpPr>
      <xdr:spPr>
        <a:xfrm>
          <a:off x="630555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87</xdr:row>
      <xdr:rowOff>42862</xdr:rowOff>
    </xdr:from>
    <xdr:ext cx="65" cy="172227"/>
    <xdr:sp macro="" textlink="">
      <xdr:nvSpPr>
        <xdr:cNvPr id="85" name="Textfeld 84">
          <a:extLst>
            <a:ext uri="{FF2B5EF4-FFF2-40B4-BE49-F238E27FC236}">
              <a16:creationId xmlns:a16="http://schemas.microsoft.com/office/drawing/2014/main" id="{BD57B951-B5D2-4DBF-BA42-26E8A9915F59}"/>
            </a:ext>
          </a:extLst>
        </xdr:cNvPr>
        <xdr:cNvSpPr txBox="1"/>
      </xdr:nvSpPr>
      <xdr:spPr>
        <a:xfrm>
          <a:off x="630555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87</xdr:row>
      <xdr:rowOff>42862</xdr:rowOff>
    </xdr:from>
    <xdr:ext cx="65" cy="172227"/>
    <xdr:sp macro="" textlink="">
      <xdr:nvSpPr>
        <xdr:cNvPr id="86" name="Textfeld 85">
          <a:extLst>
            <a:ext uri="{FF2B5EF4-FFF2-40B4-BE49-F238E27FC236}">
              <a16:creationId xmlns:a16="http://schemas.microsoft.com/office/drawing/2014/main" id="{9F89E9C0-9723-4A2F-BA35-BF0AE164E946}"/>
            </a:ext>
          </a:extLst>
        </xdr:cNvPr>
        <xdr:cNvSpPr txBox="1"/>
      </xdr:nvSpPr>
      <xdr:spPr>
        <a:xfrm>
          <a:off x="630555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87</xdr:row>
      <xdr:rowOff>42862</xdr:rowOff>
    </xdr:from>
    <xdr:ext cx="65" cy="172227"/>
    <xdr:sp macro="" textlink="">
      <xdr:nvSpPr>
        <xdr:cNvPr id="87" name="Textfeld 86">
          <a:extLst>
            <a:ext uri="{FF2B5EF4-FFF2-40B4-BE49-F238E27FC236}">
              <a16:creationId xmlns:a16="http://schemas.microsoft.com/office/drawing/2014/main" id="{3BBCE86A-F753-4BA8-95AA-1430BD3A0EC9}"/>
            </a:ext>
          </a:extLst>
        </xdr:cNvPr>
        <xdr:cNvSpPr txBox="1"/>
      </xdr:nvSpPr>
      <xdr:spPr>
        <a:xfrm>
          <a:off x="630555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87</xdr:row>
      <xdr:rowOff>42862</xdr:rowOff>
    </xdr:from>
    <xdr:ext cx="65" cy="172227"/>
    <xdr:sp macro="" textlink="">
      <xdr:nvSpPr>
        <xdr:cNvPr id="88" name="Textfeld 87">
          <a:extLst>
            <a:ext uri="{FF2B5EF4-FFF2-40B4-BE49-F238E27FC236}">
              <a16:creationId xmlns:a16="http://schemas.microsoft.com/office/drawing/2014/main" id="{13D2F47F-80F7-4717-9AC6-B64DDDDABFA6}"/>
            </a:ext>
          </a:extLst>
        </xdr:cNvPr>
        <xdr:cNvSpPr txBox="1"/>
      </xdr:nvSpPr>
      <xdr:spPr>
        <a:xfrm>
          <a:off x="630555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87</xdr:row>
      <xdr:rowOff>42862</xdr:rowOff>
    </xdr:from>
    <xdr:ext cx="65" cy="172227"/>
    <xdr:sp macro="" textlink="">
      <xdr:nvSpPr>
        <xdr:cNvPr id="89" name="Textfeld 88">
          <a:extLst>
            <a:ext uri="{FF2B5EF4-FFF2-40B4-BE49-F238E27FC236}">
              <a16:creationId xmlns:a16="http://schemas.microsoft.com/office/drawing/2014/main" id="{E483CAB9-151E-46D9-8E99-32373B60E66C}"/>
            </a:ext>
          </a:extLst>
        </xdr:cNvPr>
        <xdr:cNvSpPr txBox="1"/>
      </xdr:nvSpPr>
      <xdr:spPr>
        <a:xfrm>
          <a:off x="630555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87</xdr:row>
      <xdr:rowOff>42862</xdr:rowOff>
    </xdr:from>
    <xdr:ext cx="65" cy="172227"/>
    <xdr:sp macro="" textlink="">
      <xdr:nvSpPr>
        <xdr:cNvPr id="90" name="Textfeld 89">
          <a:extLst>
            <a:ext uri="{FF2B5EF4-FFF2-40B4-BE49-F238E27FC236}">
              <a16:creationId xmlns:a16="http://schemas.microsoft.com/office/drawing/2014/main" id="{499C7E5B-4FA2-408E-84A7-EDE13946C599}"/>
            </a:ext>
          </a:extLst>
        </xdr:cNvPr>
        <xdr:cNvSpPr txBox="1"/>
      </xdr:nvSpPr>
      <xdr:spPr>
        <a:xfrm>
          <a:off x="6305550" y="1636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91</xdr:row>
      <xdr:rowOff>42862</xdr:rowOff>
    </xdr:from>
    <xdr:ext cx="65" cy="172227"/>
    <xdr:sp macro="" textlink="">
      <xdr:nvSpPr>
        <xdr:cNvPr id="91" name="Textfeld 90">
          <a:extLst>
            <a:ext uri="{FF2B5EF4-FFF2-40B4-BE49-F238E27FC236}">
              <a16:creationId xmlns:a16="http://schemas.microsoft.com/office/drawing/2014/main" id="{F6742716-0C9A-4E57-9BD9-FAF48AE4A407}"/>
            </a:ext>
          </a:extLst>
        </xdr:cNvPr>
        <xdr:cNvSpPr txBox="1"/>
      </xdr:nvSpPr>
      <xdr:spPr>
        <a:xfrm>
          <a:off x="6305550" y="1717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91</xdr:row>
      <xdr:rowOff>42862</xdr:rowOff>
    </xdr:from>
    <xdr:ext cx="65" cy="172227"/>
    <xdr:sp macro="" textlink="">
      <xdr:nvSpPr>
        <xdr:cNvPr id="92" name="Textfeld 91">
          <a:extLst>
            <a:ext uri="{FF2B5EF4-FFF2-40B4-BE49-F238E27FC236}">
              <a16:creationId xmlns:a16="http://schemas.microsoft.com/office/drawing/2014/main" id="{FFE4A5C3-E200-45E1-BF67-1A4A2539FB20}"/>
            </a:ext>
          </a:extLst>
        </xdr:cNvPr>
        <xdr:cNvSpPr txBox="1"/>
      </xdr:nvSpPr>
      <xdr:spPr>
        <a:xfrm>
          <a:off x="6305550" y="1717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91</xdr:row>
      <xdr:rowOff>42862</xdr:rowOff>
    </xdr:from>
    <xdr:ext cx="65" cy="172227"/>
    <xdr:sp macro="" textlink="">
      <xdr:nvSpPr>
        <xdr:cNvPr id="93" name="Textfeld 92">
          <a:extLst>
            <a:ext uri="{FF2B5EF4-FFF2-40B4-BE49-F238E27FC236}">
              <a16:creationId xmlns:a16="http://schemas.microsoft.com/office/drawing/2014/main" id="{B105D655-DEE7-4A32-9B51-8E8889B8E783}"/>
            </a:ext>
          </a:extLst>
        </xdr:cNvPr>
        <xdr:cNvSpPr txBox="1"/>
      </xdr:nvSpPr>
      <xdr:spPr>
        <a:xfrm>
          <a:off x="6305550" y="1717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91</xdr:row>
      <xdr:rowOff>42862</xdr:rowOff>
    </xdr:from>
    <xdr:ext cx="65" cy="172227"/>
    <xdr:sp macro="" textlink="">
      <xdr:nvSpPr>
        <xdr:cNvPr id="94" name="Textfeld 93">
          <a:extLst>
            <a:ext uri="{FF2B5EF4-FFF2-40B4-BE49-F238E27FC236}">
              <a16:creationId xmlns:a16="http://schemas.microsoft.com/office/drawing/2014/main" id="{401A3EDE-B612-47D0-BD8A-44E26D0CEA2F}"/>
            </a:ext>
          </a:extLst>
        </xdr:cNvPr>
        <xdr:cNvSpPr txBox="1"/>
      </xdr:nvSpPr>
      <xdr:spPr>
        <a:xfrm>
          <a:off x="6305550" y="1717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91</xdr:row>
      <xdr:rowOff>42862</xdr:rowOff>
    </xdr:from>
    <xdr:ext cx="65" cy="172227"/>
    <xdr:sp macro="" textlink="">
      <xdr:nvSpPr>
        <xdr:cNvPr id="95" name="Textfeld 94">
          <a:extLst>
            <a:ext uri="{FF2B5EF4-FFF2-40B4-BE49-F238E27FC236}">
              <a16:creationId xmlns:a16="http://schemas.microsoft.com/office/drawing/2014/main" id="{5CEFEF4F-A7D7-43BB-B6DB-E5998BCA0B61}"/>
            </a:ext>
          </a:extLst>
        </xdr:cNvPr>
        <xdr:cNvSpPr txBox="1"/>
      </xdr:nvSpPr>
      <xdr:spPr>
        <a:xfrm>
          <a:off x="6305550" y="1717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91</xdr:row>
      <xdr:rowOff>42862</xdr:rowOff>
    </xdr:from>
    <xdr:ext cx="65" cy="172227"/>
    <xdr:sp macro="" textlink="">
      <xdr:nvSpPr>
        <xdr:cNvPr id="96" name="Textfeld 95">
          <a:extLst>
            <a:ext uri="{FF2B5EF4-FFF2-40B4-BE49-F238E27FC236}">
              <a16:creationId xmlns:a16="http://schemas.microsoft.com/office/drawing/2014/main" id="{5436CEAC-920A-499F-B071-B41F602BF3F3}"/>
            </a:ext>
          </a:extLst>
        </xdr:cNvPr>
        <xdr:cNvSpPr txBox="1"/>
      </xdr:nvSpPr>
      <xdr:spPr>
        <a:xfrm>
          <a:off x="6305550" y="1717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91</xdr:row>
      <xdr:rowOff>42862</xdr:rowOff>
    </xdr:from>
    <xdr:ext cx="65" cy="172227"/>
    <xdr:sp macro="" textlink="">
      <xdr:nvSpPr>
        <xdr:cNvPr id="97" name="Textfeld 96">
          <a:extLst>
            <a:ext uri="{FF2B5EF4-FFF2-40B4-BE49-F238E27FC236}">
              <a16:creationId xmlns:a16="http://schemas.microsoft.com/office/drawing/2014/main" id="{1275A5C2-25B7-4A46-B325-EC6CE4D8A0DD}"/>
            </a:ext>
          </a:extLst>
        </xdr:cNvPr>
        <xdr:cNvSpPr txBox="1"/>
      </xdr:nvSpPr>
      <xdr:spPr>
        <a:xfrm>
          <a:off x="6305550" y="1717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91</xdr:row>
      <xdr:rowOff>42862</xdr:rowOff>
    </xdr:from>
    <xdr:ext cx="65" cy="172227"/>
    <xdr:sp macro="" textlink="">
      <xdr:nvSpPr>
        <xdr:cNvPr id="98" name="Textfeld 97">
          <a:extLst>
            <a:ext uri="{FF2B5EF4-FFF2-40B4-BE49-F238E27FC236}">
              <a16:creationId xmlns:a16="http://schemas.microsoft.com/office/drawing/2014/main" id="{801964F8-D83B-492F-922C-5C2A747B33BC}"/>
            </a:ext>
          </a:extLst>
        </xdr:cNvPr>
        <xdr:cNvSpPr txBox="1"/>
      </xdr:nvSpPr>
      <xdr:spPr>
        <a:xfrm>
          <a:off x="6305550" y="1717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91</xdr:row>
      <xdr:rowOff>42862</xdr:rowOff>
    </xdr:from>
    <xdr:ext cx="65" cy="172227"/>
    <xdr:sp macro="" textlink="">
      <xdr:nvSpPr>
        <xdr:cNvPr id="99" name="Textfeld 98">
          <a:extLst>
            <a:ext uri="{FF2B5EF4-FFF2-40B4-BE49-F238E27FC236}">
              <a16:creationId xmlns:a16="http://schemas.microsoft.com/office/drawing/2014/main" id="{A00F1362-6A73-499D-8C49-045CC231004D}"/>
            </a:ext>
          </a:extLst>
        </xdr:cNvPr>
        <xdr:cNvSpPr txBox="1"/>
      </xdr:nvSpPr>
      <xdr:spPr>
        <a:xfrm>
          <a:off x="6305550" y="1717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91</xdr:row>
      <xdr:rowOff>42862</xdr:rowOff>
    </xdr:from>
    <xdr:ext cx="65" cy="172227"/>
    <xdr:sp macro="" textlink="">
      <xdr:nvSpPr>
        <xdr:cNvPr id="100" name="Textfeld 99">
          <a:extLst>
            <a:ext uri="{FF2B5EF4-FFF2-40B4-BE49-F238E27FC236}">
              <a16:creationId xmlns:a16="http://schemas.microsoft.com/office/drawing/2014/main" id="{AD9137B1-0DD6-4AA6-A067-29E478ABF4F2}"/>
            </a:ext>
          </a:extLst>
        </xdr:cNvPr>
        <xdr:cNvSpPr txBox="1"/>
      </xdr:nvSpPr>
      <xdr:spPr>
        <a:xfrm>
          <a:off x="6305550" y="1717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95</xdr:row>
      <xdr:rowOff>42862</xdr:rowOff>
    </xdr:from>
    <xdr:ext cx="65" cy="172227"/>
    <xdr:sp macro="" textlink="">
      <xdr:nvSpPr>
        <xdr:cNvPr id="101" name="Textfeld 100">
          <a:extLst>
            <a:ext uri="{FF2B5EF4-FFF2-40B4-BE49-F238E27FC236}">
              <a16:creationId xmlns:a16="http://schemas.microsoft.com/office/drawing/2014/main" id="{EE87C88F-FFA4-4BA8-B5ED-C0C37DDACBF4}"/>
            </a:ext>
          </a:extLst>
        </xdr:cNvPr>
        <xdr:cNvSpPr txBox="1"/>
      </xdr:nvSpPr>
      <xdr:spPr>
        <a:xfrm>
          <a:off x="6305550" y="1798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95</xdr:row>
      <xdr:rowOff>42862</xdr:rowOff>
    </xdr:from>
    <xdr:ext cx="65" cy="172227"/>
    <xdr:sp macro="" textlink="">
      <xdr:nvSpPr>
        <xdr:cNvPr id="102" name="Textfeld 101">
          <a:extLst>
            <a:ext uri="{FF2B5EF4-FFF2-40B4-BE49-F238E27FC236}">
              <a16:creationId xmlns:a16="http://schemas.microsoft.com/office/drawing/2014/main" id="{76983D8B-87CA-4AFE-B8CA-EECCE88F0A65}"/>
            </a:ext>
          </a:extLst>
        </xdr:cNvPr>
        <xdr:cNvSpPr txBox="1"/>
      </xdr:nvSpPr>
      <xdr:spPr>
        <a:xfrm>
          <a:off x="6305550" y="1798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95</xdr:row>
      <xdr:rowOff>42862</xdr:rowOff>
    </xdr:from>
    <xdr:ext cx="65" cy="172227"/>
    <xdr:sp macro="" textlink="">
      <xdr:nvSpPr>
        <xdr:cNvPr id="103" name="Textfeld 102">
          <a:extLst>
            <a:ext uri="{FF2B5EF4-FFF2-40B4-BE49-F238E27FC236}">
              <a16:creationId xmlns:a16="http://schemas.microsoft.com/office/drawing/2014/main" id="{603DC281-6E8B-4B2F-B1B8-3E3721DCE68C}"/>
            </a:ext>
          </a:extLst>
        </xdr:cNvPr>
        <xdr:cNvSpPr txBox="1"/>
      </xdr:nvSpPr>
      <xdr:spPr>
        <a:xfrm>
          <a:off x="6305550" y="1798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95</xdr:row>
      <xdr:rowOff>42862</xdr:rowOff>
    </xdr:from>
    <xdr:ext cx="65" cy="172227"/>
    <xdr:sp macro="" textlink="">
      <xdr:nvSpPr>
        <xdr:cNvPr id="104" name="Textfeld 103">
          <a:extLst>
            <a:ext uri="{FF2B5EF4-FFF2-40B4-BE49-F238E27FC236}">
              <a16:creationId xmlns:a16="http://schemas.microsoft.com/office/drawing/2014/main" id="{D10AFF83-31B9-4D26-8765-0B84650DB3CA}"/>
            </a:ext>
          </a:extLst>
        </xdr:cNvPr>
        <xdr:cNvSpPr txBox="1"/>
      </xdr:nvSpPr>
      <xdr:spPr>
        <a:xfrm>
          <a:off x="6305550" y="1798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95</xdr:row>
      <xdr:rowOff>42862</xdr:rowOff>
    </xdr:from>
    <xdr:ext cx="65" cy="172227"/>
    <xdr:sp macro="" textlink="">
      <xdr:nvSpPr>
        <xdr:cNvPr id="105" name="Textfeld 104">
          <a:extLst>
            <a:ext uri="{FF2B5EF4-FFF2-40B4-BE49-F238E27FC236}">
              <a16:creationId xmlns:a16="http://schemas.microsoft.com/office/drawing/2014/main" id="{ECADFBFA-F018-4D60-AC02-5151BF968B46}"/>
            </a:ext>
          </a:extLst>
        </xdr:cNvPr>
        <xdr:cNvSpPr txBox="1"/>
      </xdr:nvSpPr>
      <xdr:spPr>
        <a:xfrm>
          <a:off x="6305550" y="1798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95</xdr:row>
      <xdr:rowOff>42862</xdr:rowOff>
    </xdr:from>
    <xdr:ext cx="65" cy="172227"/>
    <xdr:sp macro="" textlink="">
      <xdr:nvSpPr>
        <xdr:cNvPr id="106" name="Textfeld 105">
          <a:extLst>
            <a:ext uri="{FF2B5EF4-FFF2-40B4-BE49-F238E27FC236}">
              <a16:creationId xmlns:a16="http://schemas.microsoft.com/office/drawing/2014/main" id="{1A0B43B4-48DD-4627-A0EC-E014831B1283}"/>
            </a:ext>
          </a:extLst>
        </xdr:cNvPr>
        <xdr:cNvSpPr txBox="1"/>
      </xdr:nvSpPr>
      <xdr:spPr>
        <a:xfrm>
          <a:off x="6305550" y="1798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95</xdr:row>
      <xdr:rowOff>42862</xdr:rowOff>
    </xdr:from>
    <xdr:ext cx="65" cy="172227"/>
    <xdr:sp macro="" textlink="">
      <xdr:nvSpPr>
        <xdr:cNvPr id="107" name="Textfeld 106">
          <a:extLst>
            <a:ext uri="{FF2B5EF4-FFF2-40B4-BE49-F238E27FC236}">
              <a16:creationId xmlns:a16="http://schemas.microsoft.com/office/drawing/2014/main" id="{30664259-B5E0-4E84-9ACA-3A8DA453840A}"/>
            </a:ext>
          </a:extLst>
        </xdr:cNvPr>
        <xdr:cNvSpPr txBox="1"/>
      </xdr:nvSpPr>
      <xdr:spPr>
        <a:xfrm>
          <a:off x="6305550" y="1798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95</xdr:row>
      <xdr:rowOff>42862</xdr:rowOff>
    </xdr:from>
    <xdr:ext cx="65" cy="172227"/>
    <xdr:sp macro="" textlink="">
      <xdr:nvSpPr>
        <xdr:cNvPr id="108" name="Textfeld 107">
          <a:extLst>
            <a:ext uri="{FF2B5EF4-FFF2-40B4-BE49-F238E27FC236}">
              <a16:creationId xmlns:a16="http://schemas.microsoft.com/office/drawing/2014/main" id="{F2E2A32B-FF92-4267-B0F7-4E2366582698}"/>
            </a:ext>
          </a:extLst>
        </xdr:cNvPr>
        <xdr:cNvSpPr txBox="1"/>
      </xdr:nvSpPr>
      <xdr:spPr>
        <a:xfrm>
          <a:off x="6305550" y="1798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95</xdr:row>
      <xdr:rowOff>42862</xdr:rowOff>
    </xdr:from>
    <xdr:ext cx="65" cy="172227"/>
    <xdr:sp macro="" textlink="">
      <xdr:nvSpPr>
        <xdr:cNvPr id="109" name="Textfeld 108">
          <a:extLst>
            <a:ext uri="{FF2B5EF4-FFF2-40B4-BE49-F238E27FC236}">
              <a16:creationId xmlns:a16="http://schemas.microsoft.com/office/drawing/2014/main" id="{3EBB99F7-60BB-48CD-AC30-F7F27BFB2D80}"/>
            </a:ext>
          </a:extLst>
        </xdr:cNvPr>
        <xdr:cNvSpPr txBox="1"/>
      </xdr:nvSpPr>
      <xdr:spPr>
        <a:xfrm>
          <a:off x="6305550" y="1798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142875</xdr:colOff>
      <xdr:row>95</xdr:row>
      <xdr:rowOff>42862</xdr:rowOff>
    </xdr:from>
    <xdr:ext cx="65" cy="172227"/>
    <xdr:sp macro="" textlink="">
      <xdr:nvSpPr>
        <xdr:cNvPr id="110" name="Textfeld 109">
          <a:extLst>
            <a:ext uri="{FF2B5EF4-FFF2-40B4-BE49-F238E27FC236}">
              <a16:creationId xmlns:a16="http://schemas.microsoft.com/office/drawing/2014/main" id="{54BB63AF-3DED-474F-9552-50623D13D4CE}"/>
            </a:ext>
          </a:extLst>
        </xdr:cNvPr>
        <xdr:cNvSpPr txBox="1"/>
      </xdr:nvSpPr>
      <xdr:spPr>
        <a:xfrm>
          <a:off x="6305550" y="1798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poolmat.ch/e-shop/?collection=pvc-kugelhahe-und-ventile" TargetMode="External"/><Relationship Id="rId7" Type="http://schemas.openxmlformats.org/officeDocument/2006/relationships/hyperlink" Target="https://www.poolmat.ch/e-shop/?collection=zubehor3" TargetMode="External"/><Relationship Id="rId2" Type="http://schemas.openxmlformats.org/officeDocument/2006/relationships/hyperlink" Target="https://www.poolmat.ch/e-shop/?collection=pvc-kugelhahe-und-ventile" TargetMode="External"/><Relationship Id="rId1" Type="http://schemas.openxmlformats.org/officeDocument/2006/relationships/hyperlink" Target="https://www.poolmat.ch/e-shop/?collection=pvc-fittings" TargetMode="External"/><Relationship Id="rId6" Type="http://schemas.openxmlformats.org/officeDocument/2006/relationships/hyperlink" Target="https://www.poolmat.ch/e-shop/?collection=pvc-rohre" TargetMode="External"/><Relationship Id="rId5" Type="http://schemas.openxmlformats.org/officeDocument/2006/relationships/hyperlink" Target="https://www.poolmat.ch/e-shop/?collection=pvc-rohre" TargetMode="External"/><Relationship Id="rId4" Type="http://schemas.openxmlformats.org/officeDocument/2006/relationships/hyperlink" Target="https://www.poolmat.ch/e-shop/?collection=pvc-flexschlauch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F002-FA0F-40C0-82CB-6085A3372329}">
  <dimension ref="A1:O217"/>
  <sheetViews>
    <sheetView tabSelected="1" topLeftCell="A151" workbookViewId="0">
      <selection activeCell="E162" sqref="E162"/>
    </sheetView>
  </sheetViews>
  <sheetFormatPr baseColWidth="10" defaultColWidth="11.5703125" defaultRowHeight="14.25" outlineLevelRow="1" x14ac:dyDescent="0.25"/>
  <cols>
    <col min="1" max="1" width="34.85546875" style="7" bestFit="1" customWidth="1"/>
    <col min="2" max="2" width="11.140625" style="43" bestFit="1" customWidth="1"/>
    <col min="3" max="3" width="5.5703125" style="52" bestFit="1" customWidth="1"/>
    <col min="4" max="4" width="16.42578125" style="7" bestFit="1" customWidth="1"/>
    <col min="5" max="5" width="14.7109375" style="44" bestFit="1" customWidth="1"/>
    <col min="6" max="6" width="11.28515625" style="2" bestFit="1" customWidth="1"/>
    <col min="7" max="7" width="14.5703125" style="2" bestFit="1" customWidth="1"/>
    <col min="8" max="8" width="20.140625" style="40" bestFit="1" customWidth="1"/>
    <col min="9" max="15" width="11.5703125" style="91"/>
    <col min="16" max="16384" width="11.5703125" style="7"/>
  </cols>
  <sheetData>
    <row r="1" spans="1:15" ht="18" thickBot="1" x14ac:dyDescent="0.35">
      <c r="A1" s="1"/>
      <c r="B1" s="103" t="s">
        <v>131</v>
      </c>
      <c r="C1" s="104"/>
      <c r="D1" s="104"/>
      <c r="E1" s="104"/>
    </row>
    <row r="2" spans="1:15" ht="18.75" thickTop="1" thickBot="1" x14ac:dyDescent="0.35">
      <c r="A2" s="1"/>
      <c r="B2" s="105" t="s">
        <v>132</v>
      </c>
      <c r="C2" s="106"/>
      <c r="D2" s="106"/>
      <c r="E2" s="106"/>
      <c r="G2" s="3" t="s">
        <v>133</v>
      </c>
      <c r="H2" s="37"/>
    </row>
    <row r="3" spans="1:15" ht="15" thickTop="1" x14ac:dyDescent="0.25">
      <c r="A3" s="1"/>
      <c r="B3" s="4"/>
      <c r="C3" s="85"/>
      <c r="D3" s="5"/>
      <c r="E3" s="5"/>
    </row>
    <row r="4" spans="1:15" ht="17.25" x14ac:dyDescent="0.3">
      <c r="A4" s="1"/>
      <c r="B4" s="107" t="s">
        <v>134</v>
      </c>
      <c r="C4" s="108"/>
      <c r="D4" s="108"/>
      <c r="E4" s="108"/>
      <c r="G4" s="109" t="s">
        <v>0</v>
      </c>
      <c r="H4" s="109"/>
    </row>
    <row r="5" spans="1:15" x14ac:dyDescent="0.25">
      <c r="A5" s="6" t="s">
        <v>135</v>
      </c>
      <c r="B5" s="41"/>
      <c r="C5" s="86"/>
      <c r="D5" s="42"/>
      <c r="E5" s="42"/>
    </row>
    <row r="6" spans="1:15" x14ac:dyDescent="0.25">
      <c r="A6" s="6" t="s">
        <v>136</v>
      </c>
      <c r="B6" s="14"/>
      <c r="C6" s="110"/>
      <c r="D6" s="110"/>
      <c r="E6" s="110"/>
      <c r="F6" s="15"/>
      <c r="G6" s="15"/>
      <c r="H6" s="16"/>
    </row>
    <row r="7" spans="1:15" x14ac:dyDescent="0.25">
      <c r="A7" s="6" t="s">
        <v>1</v>
      </c>
      <c r="B7" s="17"/>
      <c r="C7" s="102"/>
      <c r="D7" s="102"/>
      <c r="E7" s="102"/>
      <c r="F7" s="18"/>
      <c r="G7" s="18"/>
      <c r="H7" s="19"/>
    </row>
    <row r="8" spans="1:15" x14ac:dyDescent="0.25">
      <c r="A8" s="6" t="s">
        <v>137</v>
      </c>
      <c r="B8" s="17"/>
      <c r="C8" s="87"/>
      <c r="D8" s="20"/>
      <c r="E8" s="20"/>
      <c r="F8" s="18"/>
      <c r="G8" s="18"/>
      <c r="H8" s="19"/>
    </row>
    <row r="9" spans="1:15" x14ac:dyDescent="0.25">
      <c r="A9" s="6" t="s">
        <v>138</v>
      </c>
      <c r="B9" s="17"/>
      <c r="C9" s="87"/>
      <c r="D9" s="20"/>
      <c r="E9" s="20"/>
      <c r="F9" s="18"/>
      <c r="G9" s="18"/>
      <c r="H9" s="19"/>
    </row>
    <row r="10" spans="1:15" x14ac:dyDescent="0.25">
      <c r="A10" s="6" t="s">
        <v>2</v>
      </c>
      <c r="B10" s="21"/>
      <c r="C10" s="88"/>
      <c r="D10" s="22"/>
      <c r="E10" s="22"/>
      <c r="F10" s="23"/>
      <c r="G10" s="23"/>
      <c r="H10" s="24"/>
    </row>
    <row r="12" spans="1:15" ht="17.25" x14ac:dyDescent="0.3">
      <c r="C12" s="68"/>
      <c r="D12" s="9"/>
      <c r="E12" s="46"/>
      <c r="F12" s="2" t="s">
        <v>205</v>
      </c>
    </row>
    <row r="13" spans="1:15" s="9" customFormat="1" ht="17.25" x14ac:dyDescent="0.3">
      <c r="A13" s="8"/>
      <c r="B13" s="47" t="s">
        <v>30</v>
      </c>
      <c r="C13" s="67" t="s">
        <v>32</v>
      </c>
      <c r="D13" s="9" t="s">
        <v>4</v>
      </c>
      <c r="E13" s="46" t="s">
        <v>203</v>
      </c>
      <c r="F13" s="45" t="s">
        <v>206</v>
      </c>
      <c r="G13" s="45" t="s">
        <v>5</v>
      </c>
      <c r="H13" s="48" t="s">
        <v>6</v>
      </c>
      <c r="I13" s="92"/>
      <c r="J13" s="92"/>
      <c r="K13" s="92"/>
      <c r="L13" s="92"/>
      <c r="M13" s="92"/>
      <c r="N13" s="92"/>
      <c r="O13" s="92"/>
    </row>
    <row r="14" spans="1:15" s="9" customFormat="1" ht="17.25" x14ac:dyDescent="0.3">
      <c r="B14" s="47" t="s">
        <v>3</v>
      </c>
      <c r="C14" s="52"/>
      <c r="D14" s="7"/>
      <c r="E14" s="44" t="s">
        <v>204</v>
      </c>
      <c r="F14" s="67" t="s">
        <v>207</v>
      </c>
      <c r="G14" s="49" t="s">
        <v>6</v>
      </c>
      <c r="H14" s="40" t="s">
        <v>7</v>
      </c>
      <c r="I14" s="92"/>
      <c r="J14" s="92"/>
      <c r="K14" s="92"/>
      <c r="L14" s="92"/>
      <c r="M14" s="92"/>
      <c r="N14" s="92"/>
      <c r="O14" s="92"/>
    </row>
    <row r="15" spans="1:15" s="51" customFormat="1" ht="17.25" x14ac:dyDescent="0.3">
      <c r="A15" s="101" t="s">
        <v>139</v>
      </c>
      <c r="B15" s="50"/>
      <c r="C15" s="68"/>
      <c r="D15" s="9"/>
      <c r="E15" s="46"/>
      <c r="F15" s="45"/>
      <c r="H15" s="13"/>
      <c r="I15" s="93"/>
      <c r="J15" s="93"/>
      <c r="K15" s="93"/>
      <c r="L15" s="93"/>
      <c r="M15" s="93"/>
      <c r="N15" s="93"/>
      <c r="O15" s="93"/>
    </row>
    <row r="16" spans="1:15" s="12" customFormat="1" outlineLevel="1" x14ac:dyDescent="0.25">
      <c r="A16" s="11" t="s">
        <v>140</v>
      </c>
      <c r="B16" s="43"/>
      <c r="C16" s="52"/>
      <c r="D16" s="7"/>
      <c r="E16" s="44"/>
      <c r="F16" s="2"/>
      <c r="G16" s="52"/>
      <c r="H16" s="40"/>
      <c r="I16" s="94"/>
      <c r="J16" s="94"/>
      <c r="K16" s="94"/>
      <c r="L16" s="94"/>
      <c r="M16" s="94"/>
      <c r="N16" s="94"/>
      <c r="O16" s="94"/>
    </row>
    <row r="17" spans="1:15" s="12" customFormat="1" ht="16.5" outlineLevel="1" x14ac:dyDescent="0.3">
      <c r="A17" s="12" t="s">
        <v>8</v>
      </c>
      <c r="B17" s="25">
        <v>5</v>
      </c>
      <c r="C17" s="98">
        <v>10</v>
      </c>
      <c r="D17" t="s">
        <v>33</v>
      </c>
      <c r="E17" s="97">
        <v>15.8</v>
      </c>
      <c r="F17" s="70">
        <v>50</v>
      </c>
      <c r="G17" s="71">
        <f>B17*C17</f>
        <v>50</v>
      </c>
      <c r="H17" s="73">
        <f>IF(B17="","",IF(G17&lt;F17,(IF(G17-F17,ROUNDUP(2*(B17*E17/1.081*0.5),1)/2)),ROUNDUP(2*(B17*E17/1.081*0.45),1)/2))</f>
        <v>32.9</v>
      </c>
      <c r="I17" s="94"/>
      <c r="J17" s="94"/>
      <c r="K17" s="94"/>
      <c r="L17" s="94"/>
      <c r="M17" s="94"/>
      <c r="N17" s="94"/>
      <c r="O17" s="94"/>
    </row>
    <row r="18" spans="1:15" s="12" customFormat="1" ht="16.5" outlineLevel="1" x14ac:dyDescent="0.3">
      <c r="A18" s="12" t="s">
        <v>9</v>
      </c>
      <c r="B18" s="25"/>
      <c r="C18" s="98">
        <v>8</v>
      </c>
      <c r="D18" t="s">
        <v>34</v>
      </c>
      <c r="E18" s="97">
        <v>26</v>
      </c>
      <c r="F18" s="70">
        <v>24</v>
      </c>
      <c r="G18" s="71">
        <f>B18*C18</f>
        <v>0</v>
      </c>
      <c r="H18" s="73" t="str">
        <f>IF(B18="","",IF(G18&lt;F18,(IF(G18-F18,ROUNDUP(2*(B18*E18/1.081*0.5),1)/2)),ROUNDUP(2*(B18*E18/1.081*0.45),1)/2))</f>
        <v/>
      </c>
      <c r="I18" s="94"/>
      <c r="J18" s="94"/>
      <c r="K18" s="94"/>
      <c r="L18" s="94"/>
      <c r="M18" s="94"/>
      <c r="N18" s="94"/>
      <c r="O18" s="94"/>
    </row>
    <row r="19" spans="1:15" s="12" customFormat="1" outlineLevel="1" x14ac:dyDescent="0.25">
      <c r="B19" s="26"/>
      <c r="C19" s="52"/>
      <c r="D19" s="7"/>
      <c r="E19" s="44"/>
      <c r="F19" s="2"/>
      <c r="G19" s="2"/>
      <c r="H19" s="74"/>
      <c r="I19" s="94"/>
      <c r="J19" s="94"/>
      <c r="K19" s="94"/>
      <c r="L19" s="94"/>
      <c r="M19" s="94"/>
      <c r="N19" s="94"/>
      <c r="O19" s="94"/>
    </row>
    <row r="20" spans="1:15" s="12" customFormat="1" outlineLevel="1" x14ac:dyDescent="0.25">
      <c r="A20" s="11" t="s">
        <v>141</v>
      </c>
      <c r="B20" s="27"/>
      <c r="C20" s="52"/>
      <c r="D20" s="7"/>
      <c r="E20" s="44"/>
      <c r="F20" s="2"/>
      <c r="G20" s="2"/>
      <c r="H20" s="74"/>
      <c r="I20" s="94"/>
      <c r="J20" s="94"/>
      <c r="K20" s="94"/>
      <c r="L20" s="94"/>
      <c r="M20" s="94"/>
      <c r="N20" s="94"/>
      <c r="O20" s="94"/>
    </row>
    <row r="21" spans="1:15" s="12" customFormat="1" ht="16.5" outlineLevel="1" x14ac:dyDescent="0.3">
      <c r="A21" s="12" t="s">
        <v>8</v>
      </c>
      <c r="B21" s="25"/>
      <c r="C21" s="98">
        <v>10</v>
      </c>
      <c r="D21" t="s">
        <v>35</v>
      </c>
      <c r="E21" s="97">
        <v>17.2</v>
      </c>
      <c r="F21" s="98">
        <v>60</v>
      </c>
      <c r="G21" s="71">
        <f>B21*C21</f>
        <v>0</v>
      </c>
      <c r="H21" s="73" t="str">
        <f>IF(B21="","",IF(G21&lt;F21,(IF(G21-F21,ROUNDUP(2*(B21*E21/1.081*0.5),1)/2)),ROUNDUP(2*(B21*E21/1.081*0.45),1)/2))</f>
        <v/>
      </c>
      <c r="I21" s="94"/>
      <c r="J21" s="94"/>
      <c r="K21" s="94"/>
      <c r="L21" s="94"/>
      <c r="M21" s="94"/>
      <c r="N21" s="94"/>
      <c r="O21" s="94"/>
    </row>
    <row r="22" spans="1:15" s="12" customFormat="1" ht="16.5" outlineLevel="1" x14ac:dyDescent="0.3">
      <c r="A22" s="12" t="s">
        <v>9</v>
      </c>
      <c r="B22" s="25"/>
      <c r="C22" s="98">
        <v>10</v>
      </c>
      <c r="D22" t="s">
        <v>36</v>
      </c>
      <c r="E22" s="97">
        <v>34</v>
      </c>
      <c r="F22" s="98">
        <v>30</v>
      </c>
      <c r="G22" s="71">
        <f>B22*C22</f>
        <v>0</v>
      </c>
      <c r="H22" s="73" t="str">
        <f>IF(B22="","",IF(G22&lt;F22,(IF(G22-F22,ROUNDUP(2*(B22*E22/1.081*0.5),1)/2)),ROUNDUP(2*(B22*E22/1.081*0.45),1)/2))</f>
        <v/>
      </c>
      <c r="I22" s="94"/>
      <c r="J22" s="94"/>
      <c r="K22" s="94"/>
      <c r="L22" s="94"/>
      <c r="M22" s="94"/>
      <c r="N22" s="94"/>
      <c r="O22" s="94"/>
    </row>
    <row r="23" spans="1:15" s="12" customFormat="1" outlineLevel="1" x14ac:dyDescent="0.25">
      <c r="B23" s="26"/>
      <c r="C23" s="52"/>
      <c r="D23" s="7"/>
      <c r="E23" s="44"/>
      <c r="F23" s="53"/>
      <c r="G23" s="53"/>
      <c r="H23" s="74"/>
      <c r="I23" s="94"/>
      <c r="J23" s="94"/>
      <c r="K23" s="94"/>
      <c r="L23" s="94"/>
      <c r="M23" s="94"/>
      <c r="N23" s="94"/>
      <c r="O23" s="94"/>
    </row>
    <row r="24" spans="1:15" s="12" customFormat="1" outlineLevel="1" x14ac:dyDescent="0.25">
      <c r="A24" s="11" t="s">
        <v>142</v>
      </c>
      <c r="B24" s="27"/>
      <c r="C24" s="52"/>
      <c r="D24" s="7"/>
      <c r="E24" s="44"/>
      <c r="F24" s="2"/>
      <c r="G24" s="2"/>
      <c r="H24" s="74"/>
      <c r="I24" s="94"/>
      <c r="J24" s="94"/>
      <c r="K24" s="94"/>
      <c r="L24" s="94"/>
      <c r="M24" s="94"/>
      <c r="N24" s="94"/>
      <c r="O24" s="94"/>
    </row>
    <row r="25" spans="1:15" s="12" customFormat="1" ht="16.5" outlineLevel="1" x14ac:dyDescent="0.3">
      <c r="A25" s="12" t="s">
        <v>8</v>
      </c>
      <c r="B25" s="25"/>
      <c r="C25" s="98">
        <v>1</v>
      </c>
      <c r="D25" t="s">
        <v>38</v>
      </c>
      <c r="E25" s="97">
        <v>10.3</v>
      </c>
      <c r="F25" s="98">
        <v>24</v>
      </c>
      <c r="G25" s="71">
        <f>B25*C25</f>
        <v>0</v>
      </c>
      <c r="H25" s="73" t="str">
        <f>IF(B25="","",IF(G25&lt;F25,(IF(G25-F25,ROUNDUP(2*(B25*E25/1.081*0.5),1)/2)),ROUNDUP(2*(B25*E25/1.081*0.45),1)/2))</f>
        <v/>
      </c>
      <c r="I25" s="94"/>
      <c r="J25" s="94"/>
      <c r="K25" s="94"/>
      <c r="L25" s="94"/>
      <c r="M25" s="94"/>
      <c r="N25" s="94"/>
      <c r="O25" s="94"/>
    </row>
    <row r="26" spans="1:15" s="12" customFormat="1" ht="16.5" outlineLevel="1" x14ac:dyDescent="0.3">
      <c r="A26" s="12" t="s">
        <v>9</v>
      </c>
      <c r="B26" s="25"/>
      <c r="C26" s="98">
        <v>1</v>
      </c>
      <c r="D26" t="s">
        <v>37</v>
      </c>
      <c r="E26" s="97">
        <v>16.399999999999999</v>
      </c>
      <c r="F26" s="98">
        <v>12</v>
      </c>
      <c r="G26" s="71">
        <f>B26*C26</f>
        <v>0</v>
      </c>
      <c r="H26" s="73" t="str">
        <f>IF(B26="","",IF(G26&lt;F26,(IF(G26-F26,ROUNDUP(2*(B26*E26/1.081*0.5),1)/2)),ROUNDUP(2*(B26*E26/1.081*0.45),1)/2))</f>
        <v/>
      </c>
      <c r="I26" s="94"/>
      <c r="J26" s="94"/>
      <c r="K26" s="94"/>
      <c r="L26" s="94"/>
      <c r="M26" s="94"/>
      <c r="N26" s="94"/>
      <c r="O26" s="94"/>
    </row>
    <row r="27" spans="1:15" s="12" customFormat="1" outlineLevel="1" x14ac:dyDescent="0.25">
      <c r="B27" s="26"/>
      <c r="C27" s="52"/>
      <c r="D27" s="7"/>
      <c r="E27" s="44"/>
      <c r="F27" s="2"/>
      <c r="G27" s="2"/>
      <c r="H27" s="74"/>
      <c r="I27" s="94"/>
      <c r="J27" s="94"/>
      <c r="K27" s="94"/>
      <c r="L27" s="94"/>
      <c r="M27" s="94"/>
      <c r="N27" s="94"/>
      <c r="O27" s="94"/>
    </row>
    <row r="28" spans="1:15" s="12" customFormat="1" outlineLevel="1" x14ac:dyDescent="0.25">
      <c r="A28" s="11" t="s">
        <v>143</v>
      </c>
      <c r="B28" s="27"/>
      <c r="C28" s="52"/>
      <c r="D28" s="7"/>
      <c r="E28" s="44"/>
      <c r="F28" s="2"/>
      <c r="G28" s="2"/>
      <c r="H28" s="74"/>
      <c r="I28" s="94"/>
      <c r="J28" s="94"/>
      <c r="K28" s="94"/>
      <c r="L28" s="94"/>
      <c r="M28" s="94"/>
      <c r="N28" s="94"/>
      <c r="O28" s="94"/>
    </row>
    <row r="29" spans="1:15" s="12" customFormat="1" ht="16.5" outlineLevel="1" x14ac:dyDescent="0.3">
      <c r="A29" s="12" t="s">
        <v>8</v>
      </c>
      <c r="B29" s="25"/>
      <c r="C29" s="98">
        <v>10</v>
      </c>
      <c r="D29" t="s">
        <v>39</v>
      </c>
      <c r="E29" s="97">
        <v>35</v>
      </c>
      <c r="F29" s="98">
        <v>50</v>
      </c>
      <c r="G29" s="71">
        <f>B29*C29</f>
        <v>0</v>
      </c>
      <c r="H29" s="73" t="str">
        <f>IF(B29="","",IF(G29&lt;F29,(IF(G29-F29,ROUNDUP(2*(B29*E29/1.081*0.5),1)/2)),ROUNDUP(2*(B29*E29/1.081*0.45),1)/2))</f>
        <v/>
      </c>
      <c r="I29" s="94"/>
      <c r="J29" s="94"/>
      <c r="K29" s="94"/>
      <c r="L29" s="94"/>
      <c r="M29" s="94"/>
      <c r="N29" s="94"/>
      <c r="O29" s="94"/>
    </row>
    <row r="30" spans="1:15" s="12" customFormat="1" ht="16.5" outlineLevel="1" x14ac:dyDescent="0.3">
      <c r="A30" s="12" t="s">
        <v>9</v>
      </c>
      <c r="B30" s="25"/>
      <c r="C30" s="98">
        <v>10</v>
      </c>
      <c r="D30" t="s">
        <v>40</v>
      </c>
      <c r="E30" s="97">
        <v>75</v>
      </c>
      <c r="F30" s="98">
        <v>30</v>
      </c>
      <c r="G30" s="71">
        <f>B30*C30</f>
        <v>0</v>
      </c>
      <c r="H30" s="73" t="str">
        <f>IF(B30="","",IF(G30&lt;F30,(IF(G30-F30,ROUNDUP(2*(B30*E30/1.081*0.5),1)/2)),ROUNDUP(2*(B30*E30/1.081*0.45),1)/2))</f>
        <v/>
      </c>
      <c r="I30" s="94"/>
      <c r="J30" s="94"/>
      <c r="K30" s="94"/>
      <c r="L30" s="94"/>
      <c r="M30" s="94"/>
      <c r="N30" s="94"/>
      <c r="O30" s="94"/>
    </row>
    <row r="31" spans="1:15" s="12" customFormat="1" outlineLevel="1" x14ac:dyDescent="0.25">
      <c r="B31" s="26"/>
      <c r="C31" s="52"/>
      <c r="D31" s="7"/>
      <c r="E31" s="44"/>
      <c r="F31" s="2"/>
      <c r="G31" s="2"/>
      <c r="H31" s="74"/>
      <c r="I31" s="94"/>
      <c r="J31" s="94"/>
      <c r="K31" s="94"/>
      <c r="L31" s="94"/>
      <c r="M31" s="94"/>
      <c r="N31" s="94"/>
      <c r="O31" s="94"/>
    </row>
    <row r="32" spans="1:15" s="12" customFormat="1" outlineLevel="1" x14ac:dyDescent="0.25">
      <c r="A32" s="11" t="s">
        <v>144</v>
      </c>
      <c r="B32" s="27"/>
      <c r="C32" s="52"/>
      <c r="D32" s="7"/>
      <c r="E32" s="44"/>
      <c r="F32" s="2"/>
      <c r="G32" s="2"/>
      <c r="H32" s="74"/>
      <c r="I32" s="94"/>
      <c r="J32" s="94"/>
      <c r="K32" s="94"/>
      <c r="L32" s="94"/>
      <c r="M32" s="94"/>
      <c r="N32" s="94"/>
      <c r="O32" s="94"/>
    </row>
    <row r="33" spans="1:15" s="12" customFormat="1" ht="16.5" outlineLevel="1" x14ac:dyDescent="0.3">
      <c r="A33" s="12" t="s">
        <v>8</v>
      </c>
      <c r="B33" s="25"/>
      <c r="C33" s="98">
        <v>10</v>
      </c>
      <c r="D33" t="s">
        <v>41</v>
      </c>
      <c r="E33" s="97">
        <v>56</v>
      </c>
      <c r="F33" s="98">
        <v>60</v>
      </c>
      <c r="G33" s="71">
        <f>B33*C33</f>
        <v>0</v>
      </c>
      <c r="H33" s="73" t="str">
        <f>IF(B33="","",IF(G33&lt;F33,(IF(G33-F33,ROUNDUP(2*(B33*E33/1.081*0.5),1)/2)),ROUNDUP(2*(B33*E33/1.081*0.45),1)/2))</f>
        <v/>
      </c>
      <c r="I33" s="94"/>
      <c r="J33" s="94"/>
      <c r="K33" s="94"/>
      <c r="L33" s="94"/>
      <c r="M33" s="94"/>
      <c r="N33" s="94"/>
      <c r="O33" s="94"/>
    </row>
    <row r="34" spans="1:15" s="12" customFormat="1" ht="16.5" outlineLevel="1" x14ac:dyDescent="0.3">
      <c r="A34" s="12" t="s">
        <v>9</v>
      </c>
      <c r="B34" s="25"/>
      <c r="C34" s="98">
        <v>10</v>
      </c>
      <c r="D34" t="s">
        <v>42</v>
      </c>
      <c r="E34" s="97">
        <v>81</v>
      </c>
      <c r="F34" s="98">
        <v>40</v>
      </c>
      <c r="G34" s="71">
        <f>B34*C34</f>
        <v>0</v>
      </c>
      <c r="H34" s="73" t="str">
        <f>IF(B34="","",IF(G34&lt;F34,(IF(G34-F34,ROUNDUP(2*(B34*E34/1.081*0.5),1)/2)),ROUNDUP(2*(B34*E34/1.081*0.45),1)/2))</f>
        <v/>
      </c>
      <c r="I34" s="94"/>
      <c r="J34" s="94"/>
      <c r="K34" s="94"/>
      <c r="L34" s="94"/>
      <c r="M34" s="94"/>
      <c r="N34" s="94"/>
      <c r="O34" s="94"/>
    </row>
    <row r="35" spans="1:15" s="12" customFormat="1" outlineLevel="1" x14ac:dyDescent="0.25">
      <c r="B35" s="26"/>
      <c r="C35" s="52"/>
      <c r="D35" s="7"/>
      <c r="E35" s="44"/>
      <c r="F35" s="2"/>
      <c r="G35" s="2"/>
      <c r="H35" s="74"/>
      <c r="I35" s="94"/>
      <c r="J35" s="94"/>
      <c r="K35" s="94"/>
      <c r="L35" s="94"/>
      <c r="M35" s="94"/>
      <c r="N35" s="94"/>
      <c r="O35" s="94"/>
    </row>
    <row r="36" spans="1:15" s="12" customFormat="1" outlineLevel="1" x14ac:dyDescent="0.25">
      <c r="A36" s="11" t="s">
        <v>145</v>
      </c>
      <c r="B36" s="27"/>
      <c r="C36" s="52"/>
      <c r="D36" s="7"/>
      <c r="E36" s="44"/>
      <c r="F36" s="2"/>
      <c r="G36" s="2"/>
      <c r="H36" s="74"/>
      <c r="I36" s="94"/>
      <c r="J36" s="94"/>
      <c r="K36" s="94"/>
      <c r="L36" s="94"/>
      <c r="M36" s="94"/>
      <c r="N36" s="94"/>
      <c r="O36" s="94"/>
    </row>
    <row r="37" spans="1:15" s="12" customFormat="1" ht="16.5" outlineLevel="1" x14ac:dyDescent="0.3">
      <c r="A37" s="12" t="s">
        <v>8</v>
      </c>
      <c r="B37" s="25"/>
      <c r="C37" s="98">
        <v>7</v>
      </c>
      <c r="D37" t="s">
        <v>43</v>
      </c>
      <c r="E37" s="97">
        <v>162</v>
      </c>
      <c r="F37" s="98">
        <v>21</v>
      </c>
      <c r="G37" s="71">
        <f>B37*C37</f>
        <v>0</v>
      </c>
      <c r="H37" s="73" t="str">
        <f>IF(B37="","",IF(G37&lt;F37,(IF(G37-F37,ROUNDUP(2*(B37*E37/1.081*0.5),1)/2)),ROUNDUP(2*(B37*E37/1.081*0.45),1)/2))</f>
        <v/>
      </c>
      <c r="I37" s="94"/>
      <c r="J37" s="94"/>
      <c r="K37" s="94"/>
      <c r="L37" s="94"/>
      <c r="M37" s="94"/>
      <c r="N37" s="94"/>
      <c r="O37" s="94"/>
    </row>
    <row r="38" spans="1:15" s="12" customFormat="1" ht="16.5" outlineLevel="1" x14ac:dyDescent="0.3">
      <c r="A38" s="12" t="s">
        <v>9</v>
      </c>
      <c r="B38" s="25"/>
      <c r="C38" s="98">
        <v>4</v>
      </c>
      <c r="D38" t="s">
        <v>44</v>
      </c>
      <c r="E38" s="97">
        <v>100</v>
      </c>
      <c r="F38" s="98">
        <v>12</v>
      </c>
      <c r="G38" s="71">
        <f>B38*C38</f>
        <v>0</v>
      </c>
      <c r="H38" s="73" t="str">
        <f>IF(B38="","",IF(G38&lt;F38,(IF(G38-F38,ROUNDUP(2*(B38*E38/1.081*0.5),1)/2)),ROUNDUP(2*(B38*E38/1.081*0.45),1)/2))</f>
        <v/>
      </c>
      <c r="I38" s="94"/>
      <c r="J38" s="94"/>
      <c r="K38" s="94"/>
      <c r="L38" s="94"/>
      <c r="M38" s="94"/>
      <c r="N38" s="94"/>
      <c r="O38" s="94"/>
    </row>
    <row r="39" spans="1:15" s="12" customFormat="1" outlineLevel="1" x14ac:dyDescent="0.25">
      <c r="B39" s="26"/>
      <c r="C39" s="52"/>
      <c r="D39" s="7"/>
      <c r="E39" s="44"/>
      <c r="F39" s="2"/>
      <c r="G39" s="2"/>
      <c r="H39" s="74"/>
      <c r="I39" s="94"/>
      <c r="J39" s="94"/>
      <c r="K39" s="94"/>
      <c r="L39" s="94"/>
      <c r="M39" s="94"/>
      <c r="N39" s="94"/>
      <c r="O39" s="94"/>
    </row>
    <row r="40" spans="1:15" s="12" customFormat="1" outlineLevel="1" x14ac:dyDescent="0.25">
      <c r="A40" s="11" t="s">
        <v>146</v>
      </c>
      <c r="B40" s="28"/>
      <c r="C40" s="52"/>
      <c r="D40" s="7"/>
      <c r="E40" s="44"/>
      <c r="F40" s="2"/>
      <c r="G40" s="2"/>
      <c r="H40" s="74"/>
      <c r="I40" s="94"/>
      <c r="J40" s="94"/>
      <c r="K40" s="94"/>
      <c r="L40" s="94"/>
      <c r="M40" s="94"/>
      <c r="N40" s="94"/>
      <c r="O40" s="94"/>
    </row>
    <row r="41" spans="1:15" s="12" customFormat="1" ht="16.5" outlineLevel="1" x14ac:dyDescent="0.3">
      <c r="A41" s="12" t="s">
        <v>10</v>
      </c>
      <c r="B41" s="25"/>
      <c r="C41" s="98">
        <v>9</v>
      </c>
      <c r="D41" t="s">
        <v>45</v>
      </c>
      <c r="E41" s="97">
        <v>22</v>
      </c>
      <c r="F41" s="98">
        <v>36</v>
      </c>
      <c r="G41" s="71">
        <f>B41*C41</f>
        <v>0</v>
      </c>
      <c r="H41" s="73" t="str">
        <f>IF(B41="","",IF(G41&lt;F41,(IF(G41-F41,ROUNDUP(2*(B41*E41/1.081*0.5),1)/2)),ROUNDUP(2*(B41*E41/1.081*0.45),1)/2))</f>
        <v/>
      </c>
      <c r="I41" s="94"/>
      <c r="J41" s="94"/>
      <c r="K41" s="94"/>
      <c r="L41" s="94"/>
      <c r="M41" s="94"/>
      <c r="N41" s="94"/>
      <c r="O41" s="94"/>
    </row>
    <row r="42" spans="1:15" s="12" customFormat="1" ht="16.5" outlineLevel="1" x14ac:dyDescent="0.3">
      <c r="A42" s="12" t="s">
        <v>11</v>
      </c>
      <c r="B42" s="25"/>
      <c r="C42" s="98">
        <v>6</v>
      </c>
      <c r="D42" t="s">
        <v>46</v>
      </c>
      <c r="E42" s="97">
        <v>20</v>
      </c>
      <c r="F42" s="98">
        <v>18</v>
      </c>
      <c r="G42" s="71">
        <f>B42*C42</f>
        <v>0</v>
      </c>
      <c r="H42" s="73" t="str">
        <f>IF(B42="","",IF(G42&lt;F42,(IF(G42-F42,ROUNDUP(2*(B42*E42/1.081*0.5),1)/2)),ROUNDUP(2*(B42*E42/1.081*0.45),1)/2))</f>
        <v/>
      </c>
      <c r="I42" s="94"/>
      <c r="J42" s="94"/>
      <c r="K42" s="94"/>
      <c r="L42" s="94"/>
      <c r="M42" s="94"/>
      <c r="N42" s="94"/>
      <c r="O42" s="94"/>
    </row>
    <row r="43" spans="1:15" s="12" customFormat="1" outlineLevel="1" x14ac:dyDescent="0.25">
      <c r="B43" s="29"/>
      <c r="C43" s="52"/>
      <c r="D43" s="7"/>
      <c r="E43" s="44"/>
      <c r="F43" s="2"/>
      <c r="G43" s="2"/>
      <c r="H43" s="74"/>
      <c r="I43" s="94"/>
      <c r="J43" s="94"/>
      <c r="K43" s="94"/>
      <c r="L43" s="94"/>
      <c r="M43" s="94"/>
      <c r="N43" s="94"/>
      <c r="O43" s="94"/>
    </row>
    <row r="44" spans="1:15" s="12" customFormat="1" outlineLevel="1" x14ac:dyDescent="0.25">
      <c r="A44" s="11" t="s">
        <v>147</v>
      </c>
      <c r="B44" s="28"/>
      <c r="C44" s="52"/>
      <c r="D44" s="7"/>
      <c r="E44" s="44"/>
      <c r="F44" s="2"/>
      <c r="G44" s="2"/>
      <c r="H44" s="74"/>
      <c r="I44" s="94"/>
      <c r="J44" s="94"/>
      <c r="K44" s="94"/>
      <c r="L44" s="94"/>
      <c r="M44" s="94"/>
      <c r="N44" s="94"/>
      <c r="O44" s="94"/>
    </row>
    <row r="45" spans="1:15" s="12" customFormat="1" ht="16.5" outlineLevel="1" x14ac:dyDescent="0.3">
      <c r="A45" s="12" t="s">
        <v>8</v>
      </c>
      <c r="B45" s="25"/>
      <c r="C45" s="98">
        <v>1</v>
      </c>
      <c r="D45" t="s">
        <v>47</v>
      </c>
      <c r="E45" s="97">
        <v>13</v>
      </c>
      <c r="F45" s="98">
        <v>54</v>
      </c>
      <c r="G45" s="71">
        <f>B45*C45</f>
        <v>0</v>
      </c>
      <c r="H45" s="73" t="str">
        <f>IF(B45="","",IF(G45&lt;F45,(IF(G45-F45,ROUNDUP(2*(B45*E45/1.081*0.5),1)/2)),ROUNDUP(2*(B45*E45/1.081*0.45),1)/2))</f>
        <v/>
      </c>
      <c r="I45" s="94"/>
      <c r="J45" s="94"/>
      <c r="K45" s="94"/>
      <c r="L45" s="94"/>
      <c r="M45" s="94"/>
      <c r="N45" s="94"/>
      <c r="O45" s="94"/>
    </row>
    <row r="46" spans="1:15" s="12" customFormat="1" ht="16.5" outlineLevel="1" x14ac:dyDescent="0.3">
      <c r="A46" s="12" t="s">
        <v>9</v>
      </c>
      <c r="B46" s="25"/>
      <c r="C46" s="98">
        <v>1</v>
      </c>
      <c r="D46" t="s">
        <v>48</v>
      </c>
      <c r="E46" s="97">
        <v>17.8</v>
      </c>
      <c r="F46" s="98">
        <v>20</v>
      </c>
      <c r="G46" s="71">
        <f>B46*C46</f>
        <v>0</v>
      </c>
      <c r="H46" s="73" t="str">
        <f>IF(B46="","",IF(G46&lt;F46,(IF(G46-F46,ROUNDUP(2*(B46*E46/1.081*0.5),1)/2)),ROUNDUP(2*(B46*E46/1.081*0.45),1)/2))</f>
        <v/>
      </c>
      <c r="I46" s="94"/>
      <c r="J46" s="94"/>
      <c r="K46" s="94"/>
      <c r="L46" s="94"/>
      <c r="M46" s="94"/>
      <c r="N46" s="94"/>
      <c r="O46" s="94"/>
    </row>
    <row r="47" spans="1:15" s="12" customFormat="1" outlineLevel="1" x14ac:dyDescent="0.25">
      <c r="B47" s="29"/>
      <c r="C47" s="52"/>
      <c r="D47" s="7"/>
      <c r="E47" s="44"/>
      <c r="F47" s="2"/>
      <c r="G47" s="2"/>
      <c r="H47" s="74"/>
      <c r="I47" s="94"/>
      <c r="J47" s="94"/>
      <c r="K47" s="94"/>
      <c r="L47" s="94"/>
      <c r="M47" s="94"/>
      <c r="N47" s="94"/>
      <c r="O47" s="94"/>
    </row>
    <row r="48" spans="1:15" s="12" customFormat="1" outlineLevel="1" x14ac:dyDescent="0.25">
      <c r="A48" s="11" t="s">
        <v>148</v>
      </c>
      <c r="B48" s="28"/>
      <c r="C48" s="52"/>
      <c r="D48" s="7"/>
      <c r="E48" s="44"/>
      <c r="F48" s="2"/>
      <c r="G48" s="2"/>
      <c r="H48" s="74"/>
      <c r="I48" s="94"/>
      <c r="J48" s="94"/>
      <c r="K48" s="94"/>
      <c r="L48" s="94"/>
      <c r="M48" s="94"/>
      <c r="N48" s="94"/>
      <c r="O48" s="94"/>
    </row>
    <row r="49" spans="1:15" s="12" customFormat="1" ht="16.5" outlineLevel="1" x14ac:dyDescent="0.3">
      <c r="A49" s="12" t="s">
        <v>10</v>
      </c>
      <c r="B49" s="25"/>
      <c r="C49" s="98">
        <v>1</v>
      </c>
      <c r="D49" t="s">
        <v>51</v>
      </c>
      <c r="E49" s="97">
        <v>19.899999999999999</v>
      </c>
      <c r="F49" s="98">
        <v>10</v>
      </c>
      <c r="G49" s="71">
        <f>B49*C49</f>
        <v>0</v>
      </c>
      <c r="H49" s="73" t="str">
        <f>IF(B49="","",IF(G49&lt;F49,(IF(G49-F49,ROUNDUP(2*(B49*E49/1.081*0.5),1)/2)),ROUNDUP(2*(B49*E49/1.081*0.45),1)/2))</f>
        <v/>
      </c>
      <c r="I49" s="94"/>
      <c r="J49" s="94"/>
      <c r="K49" s="94"/>
      <c r="L49" s="94"/>
      <c r="M49" s="94"/>
      <c r="N49" s="94"/>
      <c r="O49" s="94"/>
    </row>
    <row r="50" spans="1:15" s="12" customFormat="1" ht="16.5" outlineLevel="1" x14ac:dyDescent="0.3">
      <c r="A50" s="12" t="s">
        <v>11</v>
      </c>
      <c r="B50" s="25"/>
      <c r="C50" s="98">
        <v>6</v>
      </c>
      <c r="D50" t="s">
        <v>52</v>
      </c>
      <c r="E50" s="97">
        <v>113</v>
      </c>
      <c r="F50" s="98">
        <v>18</v>
      </c>
      <c r="G50" s="71">
        <f>B50*C50</f>
        <v>0</v>
      </c>
      <c r="H50" s="73" t="str">
        <f>IF(B50="","",IF(G50&lt;F50,(IF(G50-F50,ROUNDUP(2*(B50*E50/1.081*0.5),1)/2)),ROUNDUP(2*(B50*E50/1.081*0.45),1)/2))</f>
        <v/>
      </c>
      <c r="I50" s="94"/>
      <c r="J50" s="94"/>
      <c r="K50" s="94"/>
      <c r="L50" s="94"/>
      <c r="M50" s="94"/>
      <c r="N50" s="94"/>
      <c r="O50" s="94"/>
    </row>
    <row r="51" spans="1:15" s="12" customFormat="1" outlineLevel="1" x14ac:dyDescent="0.25">
      <c r="B51" s="29"/>
      <c r="C51" s="52"/>
      <c r="D51" s="7"/>
      <c r="E51" s="44"/>
      <c r="F51" s="2"/>
      <c r="G51" s="2"/>
      <c r="H51" s="74"/>
      <c r="I51" s="94"/>
      <c r="J51" s="94"/>
      <c r="K51" s="94"/>
      <c r="L51" s="94"/>
      <c r="M51" s="94"/>
      <c r="N51" s="94"/>
      <c r="O51" s="94"/>
    </row>
    <row r="52" spans="1:15" s="12" customFormat="1" outlineLevel="1" x14ac:dyDescent="0.25">
      <c r="A52" s="11" t="s">
        <v>149</v>
      </c>
      <c r="B52" s="28"/>
      <c r="C52" s="52"/>
      <c r="D52" s="7"/>
      <c r="E52" s="44"/>
      <c r="F52" s="2"/>
      <c r="G52" s="2"/>
      <c r="H52" s="74"/>
      <c r="I52" s="94"/>
      <c r="J52" s="94"/>
      <c r="K52" s="94"/>
      <c r="L52" s="94"/>
      <c r="M52" s="94"/>
      <c r="N52" s="94"/>
      <c r="O52" s="94"/>
    </row>
    <row r="53" spans="1:15" s="12" customFormat="1" ht="16.5" outlineLevel="1" x14ac:dyDescent="0.3">
      <c r="A53" s="12" t="s">
        <v>8</v>
      </c>
      <c r="B53" s="25"/>
      <c r="C53" s="98">
        <v>8</v>
      </c>
      <c r="D53" t="s">
        <v>53</v>
      </c>
      <c r="E53" s="97">
        <v>92</v>
      </c>
      <c r="F53" s="98">
        <v>24</v>
      </c>
      <c r="G53" s="71">
        <f>B53*C53</f>
        <v>0</v>
      </c>
      <c r="H53" s="73" t="str">
        <f>IF(B53="","",IF(G53&lt;F53,(IF(G53-F53,ROUNDUP(2*(B53*E53/1.081*0.5),1)/2)),ROUNDUP(2*(B53*E53/1.081*0.45),1)/2))</f>
        <v/>
      </c>
      <c r="I53" s="94"/>
      <c r="J53" s="94"/>
      <c r="K53" s="94"/>
      <c r="L53" s="94"/>
      <c r="M53" s="94"/>
      <c r="N53" s="94"/>
      <c r="O53" s="94"/>
    </row>
    <row r="54" spans="1:15" s="12" customFormat="1" ht="16.5" outlineLevel="1" x14ac:dyDescent="0.3">
      <c r="A54" s="12" t="s">
        <v>9</v>
      </c>
      <c r="B54" s="25"/>
      <c r="C54" s="98">
        <v>1</v>
      </c>
      <c r="D54" t="s">
        <v>54</v>
      </c>
      <c r="E54" s="97">
        <v>15.3</v>
      </c>
      <c r="F54" s="98">
        <v>20</v>
      </c>
      <c r="G54" s="71">
        <f>B54*C54</f>
        <v>0</v>
      </c>
      <c r="H54" s="73" t="str">
        <f>IF(B54="","",IF(G54&lt;F54,(IF(G54-F54,ROUNDUP(2*(B54*E54/1.081*0.5),1)/2)),ROUNDUP(2*(B54*E54/1.081*0.45),1)/2))</f>
        <v/>
      </c>
      <c r="I54" s="94"/>
      <c r="J54" s="94"/>
      <c r="K54" s="94"/>
      <c r="L54" s="94"/>
      <c r="M54" s="94"/>
      <c r="N54" s="94"/>
      <c r="O54" s="94"/>
    </row>
    <row r="55" spans="1:15" s="12" customFormat="1" outlineLevel="1" x14ac:dyDescent="0.25">
      <c r="B55" s="29"/>
      <c r="C55" s="52"/>
      <c r="D55" s="7"/>
      <c r="E55" s="44"/>
      <c r="F55" s="2"/>
      <c r="G55" s="2"/>
      <c r="H55" s="74"/>
      <c r="I55" s="94"/>
      <c r="J55" s="94"/>
      <c r="K55" s="94"/>
      <c r="L55" s="94"/>
      <c r="M55" s="94"/>
      <c r="N55" s="94"/>
      <c r="O55" s="94"/>
    </row>
    <row r="56" spans="1:15" s="12" customFormat="1" outlineLevel="1" x14ac:dyDescent="0.25">
      <c r="A56" s="11" t="s">
        <v>150</v>
      </c>
      <c r="B56" s="28"/>
      <c r="C56" s="52"/>
      <c r="D56" s="7"/>
      <c r="E56" s="44"/>
      <c r="F56" s="2"/>
      <c r="G56" s="2"/>
      <c r="H56" s="74"/>
      <c r="I56" s="94"/>
      <c r="J56" s="94"/>
      <c r="K56" s="94"/>
      <c r="L56" s="94"/>
      <c r="M56" s="94"/>
      <c r="N56" s="94"/>
      <c r="O56" s="94"/>
    </row>
    <row r="57" spans="1:15" s="12" customFormat="1" ht="16.5" outlineLevel="1" x14ac:dyDescent="0.3">
      <c r="A57" s="12" t="s">
        <v>8</v>
      </c>
      <c r="B57" s="25"/>
      <c r="C57" s="98">
        <v>6</v>
      </c>
      <c r="D57" t="s">
        <v>49</v>
      </c>
      <c r="E57" s="97">
        <v>66</v>
      </c>
      <c r="F57" s="98">
        <v>30</v>
      </c>
      <c r="G57" s="71">
        <f>B57*C57</f>
        <v>0</v>
      </c>
      <c r="H57" s="73" t="str">
        <f>IF(B57="","",IF(G57&lt;F57,(IF(G57-F57,ROUNDUP(2*(B57*E57/1.081*0.5),1)/2)),ROUNDUP(2*(B57*E57/1.081*0.45),1)/2))</f>
        <v/>
      </c>
      <c r="I57" s="94"/>
      <c r="J57" s="94"/>
      <c r="K57" s="94"/>
      <c r="L57" s="94"/>
      <c r="M57" s="94"/>
      <c r="N57" s="94"/>
      <c r="O57" s="94"/>
    </row>
    <row r="58" spans="1:15" s="12" customFormat="1" ht="16.5" outlineLevel="1" x14ac:dyDescent="0.3">
      <c r="A58" s="12" t="s">
        <v>9</v>
      </c>
      <c r="B58" s="25"/>
      <c r="C58" s="98">
        <v>1</v>
      </c>
      <c r="D58" t="s">
        <v>50</v>
      </c>
      <c r="E58" s="97">
        <v>11</v>
      </c>
      <c r="F58" s="98">
        <v>30</v>
      </c>
      <c r="G58" s="71">
        <f>B58*C58</f>
        <v>0</v>
      </c>
      <c r="H58" s="73" t="str">
        <f>IF(B58="","",IF(G58&lt;F58,(IF(G58-F58,ROUNDUP(2*(B58*E58/1.081*0.5),1)/2)),ROUNDUP(2*(B58*E58/1.081*0.45),1)/2))</f>
        <v/>
      </c>
      <c r="I58" s="94"/>
      <c r="J58" s="94"/>
      <c r="K58" s="94"/>
      <c r="L58" s="94"/>
      <c r="M58" s="94"/>
      <c r="N58" s="94"/>
      <c r="O58" s="94"/>
    </row>
    <row r="59" spans="1:15" s="12" customFormat="1" outlineLevel="1" x14ac:dyDescent="0.25">
      <c r="B59" s="29"/>
      <c r="C59" s="52"/>
      <c r="D59" s="7"/>
      <c r="E59" s="44"/>
      <c r="F59" s="2"/>
      <c r="G59" s="2"/>
      <c r="H59" s="74"/>
      <c r="I59" s="94"/>
      <c r="J59" s="94"/>
      <c r="K59" s="94"/>
      <c r="L59" s="94"/>
      <c r="M59" s="94"/>
      <c r="N59" s="94"/>
      <c r="O59" s="94"/>
    </row>
    <row r="60" spans="1:15" s="12" customFormat="1" outlineLevel="1" x14ac:dyDescent="0.25">
      <c r="A60" s="11" t="s">
        <v>151</v>
      </c>
      <c r="B60" s="28"/>
      <c r="C60" s="52"/>
      <c r="D60" s="7"/>
      <c r="E60" s="44"/>
      <c r="F60" s="2"/>
      <c r="G60" s="2"/>
      <c r="H60" s="74"/>
      <c r="I60" s="94"/>
      <c r="J60" s="94"/>
      <c r="K60" s="94"/>
      <c r="L60" s="94"/>
      <c r="M60" s="94"/>
      <c r="N60" s="94"/>
      <c r="O60" s="94"/>
    </row>
    <row r="61" spans="1:15" s="12" customFormat="1" ht="16.5" outlineLevel="1" x14ac:dyDescent="0.3">
      <c r="A61" s="12" t="s">
        <v>8</v>
      </c>
      <c r="B61" s="25"/>
      <c r="C61" s="98">
        <v>1</v>
      </c>
      <c r="D61" t="s">
        <v>55</v>
      </c>
      <c r="E61" s="97">
        <v>25</v>
      </c>
      <c r="F61" s="98">
        <v>8</v>
      </c>
      <c r="G61" s="71">
        <f>B61*C61</f>
        <v>0</v>
      </c>
      <c r="H61" s="73" t="str">
        <f>IF(B61="","",IF(G61&lt;F61,(IF(G61-F61,ROUNDUP(2*(B61*E61/1.081*0.5),1)/2)),ROUNDUP(2*(B61*E61/1.081*0.45),1)/2))</f>
        <v/>
      </c>
      <c r="I61" s="94"/>
      <c r="J61" s="94"/>
      <c r="K61" s="94"/>
      <c r="L61" s="94"/>
      <c r="M61" s="94"/>
      <c r="N61" s="94"/>
      <c r="O61" s="94"/>
    </row>
    <row r="62" spans="1:15" s="12" customFormat="1" ht="16.5" outlineLevel="1" x14ac:dyDescent="0.3">
      <c r="A62" s="12" t="s">
        <v>9</v>
      </c>
      <c r="B62" s="25"/>
      <c r="C62" s="98">
        <v>1</v>
      </c>
      <c r="D62" t="s">
        <v>56</v>
      </c>
      <c r="E62" s="97">
        <v>59</v>
      </c>
      <c r="F62" s="98">
        <v>4</v>
      </c>
      <c r="G62" s="71">
        <f>B62*C62</f>
        <v>0</v>
      </c>
      <c r="H62" s="73" t="str">
        <f>IF(B62="","",IF(G62&lt;F62,(IF(G62-F62,ROUNDUP(2*(B62*E62/1.081*0.5),1)/2)),ROUNDUP(2*(B62*E62/1.081*0.45),1)/2))</f>
        <v/>
      </c>
      <c r="I62" s="94"/>
      <c r="J62" s="94"/>
      <c r="K62" s="94"/>
      <c r="L62" s="94"/>
      <c r="M62" s="94"/>
      <c r="N62" s="94"/>
      <c r="O62" s="94"/>
    </row>
    <row r="63" spans="1:15" s="12" customFormat="1" outlineLevel="1" x14ac:dyDescent="0.25">
      <c r="B63" s="29"/>
      <c r="C63" s="52"/>
      <c r="D63" s="7"/>
      <c r="E63" s="44"/>
      <c r="F63" s="2"/>
      <c r="G63" s="2"/>
      <c r="H63" s="74"/>
      <c r="I63" s="94"/>
      <c r="J63" s="94"/>
      <c r="K63" s="94"/>
      <c r="L63" s="94"/>
      <c r="M63" s="94"/>
      <c r="N63" s="94"/>
      <c r="O63" s="94"/>
    </row>
    <row r="64" spans="1:15" s="12" customFormat="1" outlineLevel="1" x14ac:dyDescent="0.25">
      <c r="A64" s="11" t="s">
        <v>152</v>
      </c>
      <c r="B64" s="28"/>
      <c r="C64" s="52"/>
      <c r="D64" s="7"/>
      <c r="E64" s="44"/>
      <c r="F64" s="2"/>
      <c r="G64" s="2"/>
      <c r="H64" s="74"/>
      <c r="I64" s="94"/>
      <c r="J64" s="94"/>
      <c r="K64" s="94"/>
      <c r="L64" s="94"/>
      <c r="M64" s="94"/>
      <c r="N64" s="94"/>
      <c r="O64" s="94"/>
    </row>
    <row r="65" spans="1:15" s="12" customFormat="1" ht="16.5" outlineLevel="1" x14ac:dyDescent="0.3">
      <c r="A65" s="12" t="s">
        <v>8</v>
      </c>
      <c r="B65" s="25"/>
      <c r="C65" s="98">
        <v>10</v>
      </c>
      <c r="D65" t="s">
        <v>57</v>
      </c>
      <c r="E65" s="97">
        <v>17.899999999999999</v>
      </c>
      <c r="F65" s="98">
        <v>150</v>
      </c>
      <c r="G65" s="71">
        <f t="shared" ref="G65:G66" si="0">B65*C65</f>
        <v>0</v>
      </c>
      <c r="H65" s="73" t="str">
        <f>IF(B65="","",IF(G65&lt;F65,(IF(G65-F65,ROUNDUP(2*(B65*E65/1.081*0.5),1)/2)),ROUNDUP(2*(B65*E65/1.081*0.45),1)/2))</f>
        <v/>
      </c>
      <c r="I65" s="94"/>
      <c r="J65" s="94"/>
      <c r="K65" s="94"/>
      <c r="L65" s="94"/>
      <c r="M65" s="94"/>
      <c r="N65" s="94"/>
      <c r="O65" s="94"/>
    </row>
    <row r="66" spans="1:15" s="12" customFormat="1" ht="16.5" outlineLevel="1" x14ac:dyDescent="0.3">
      <c r="A66" s="12" t="s">
        <v>9</v>
      </c>
      <c r="B66" s="25"/>
      <c r="C66" s="98">
        <v>8</v>
      </c>
      <c r="D66" t="s">
        <v>58</v>
      </c>
      <c r="E66" s="97">
        <v>18.8</v>
      </c>
      <c r="F66" s="98">
        <v>88</v>
      </c>
      <c r="G66" s="71">
        <f t="shared" si="0"/>
        <v>0</v>
      </c>
      <c r="H66" s="73" t="str">
        <f>IF(B66="","",IF(G66&lt;F66,(IF(G66-F66,ROUNDUP(2*(B66*E66/1.081*0.5),1)/2)),ROUNDUP(2*(B66*E66/1.081*0.45),1)/2))</f>
        <v/>
      </c>
      <c r="I66" s="94"/>
      <c r="J66" s="94"/>
      <c r="K66" s="94"/>
      <c r="L66" s="94"/>
      <c r="M66" s="94"/>
      <c r="N66" s="94"/>
      <c r="O66" s="94"/>
    </row>
    <row r="67" spans="1:15" s="12" customFormat="1" outlineLevel="1" x14ac:dyDescent="0.25">
      <c r="B67" s="29"/>
      <c r="C67" s="52"/>
      <c r="D67" s="7"/>
      <c r="E67" s="44"/>
      <c r="F67" s="2"/>
      <c r="G67" s="2"/>
      <c r="H67" s="74"/>
      <c r="I67" s="94"/>
      <c r="J67" s="94"/>
      <c r="K67" s="94"/>
      <c r="L67" s="94"/>
      <c r="M67" s="94"/>
      <c r="N67" s="94"/>
      <c r="O67" s="94"/>
    </row>
    <row r="68" spans="1:15" s="12" customFormat="1" outlineLevel="1" x14ac:dyDescent="0.25">
      <c r="A68" s="11" t="s">
        <v>153</v>
      </c>
      <c r="B68" s="28"/>
      <c r="C68" s="52"/>
      <c r="D68" s="7"/>
      <c r="E68" s="44"/>
      <c r="F68" s="2"/>
      <c r="G68" s="2"/>
      <c r="H68" s="74"/>
      <c r="I68" s="94"/>
      <c r="J68" s="94"/>
      <c r="K68" s="94"/>
      <c r="L68" s="94"/>
      <c r="M68" s="94"/>
      <c r="N68" s="94"/>
      <c r="O68" s="94"/>
    </row>
    <row r="69" spans="1:15" s="12" customFormat="1" ht="16.5" outlineLevel="1" x14ac:dyDescent="0.3">
      <c r="A69" s="12" t="s">
        <v>8</v>
      </c>
      <c r="B69" s="25"/>
      <c r="C69" s="98">
        <v>10</v>
      </c>
      <c r="D69" t="s">
        <v>59</v>
      </c>
      <c r="E69" s="97">
        <v>14.4</v>
      </c>
      <c r="F69" s="98">
        <v>100</v>
      </c>
      <c r="G69" s="71">
        <f t="shared" ref="G69:G70" si="1">B69*C69</f>
        <v>0</v>
      </c>
      <c r="H69" s="73" t="str">
        <f>IF(B69="","",IF(G69&lt;F69,(IF(G69-F69,ROUNDUP(2*(B69*E69/1.081*0.5),1)/2)),ROUNDUP(2*(B69*E69/1.081*0.45),1)/2))</f>
        <v/>
      </c>
      <c r="I69" s="94"/>
      <c r="J69" s="94"/>
      <c r="K69" s="94"/>
      <c r="L69" s="94"/>
      <c r="M69" s="94"/>
      <c r="N69" s="94"/>
      <c r="O69" s="94"/>
    </row>
    <row r="70" spans="1:15" s="12" customFormat="1" ht="16.5" outlineLevel="1" x14ac:dyDescent="0.3">
      <c r="A70" s="12" t="s">
        <v>9</v>
      </c>
      <c r="B70" s="25"/>
      <c r="C70" s="98">
        <v>6</v>
      </c>
      <c r="D70" t="s">
        <v>60</v>
      </c>
      <c r="E70" s="97">
        <v>12.6</v>
      </c>
      <c r="F70" s="98">
        <v>54</v>
      </c>
      <c r="G70" s="71">
        <f t="shared" si="1"/>
        <v>0</v>
      </c>
      <c r="H70" s="73" t="str">
        <f>IF(B70="","",IF(G70&lt;F70,(IF(G70-F70,ROUNDUP(2*(B70*E70/1.081*0.5),1)/2)),ROUNDUP(2*(B70*E70/1.081*0.45),1)/2))</f>
        <v/>
      </c>
      <c r="I70" s="94"/>
      <c r="J70" s="94"/>
      <c r="K70" s="94"/>
      <c r="L70" s="94"/>
      <c r="M70" s="94"/>
      <c r="N70" s="94"/>
      <c r="O70" s="94"/>
    </row>
    <row r="71" spans="1:15" s="12" customFormat="1" outlineLevel="1" x14ac:dyDescent="0.25">
      <c r="B71" s="29"/>
      <c r="C71" s="52"/>
      <c r="D71" s="7"/>
      <c r="E71" s="44"/>
      <c r="F71" s="2"/>
      <c r="G71" s="2"/>
      <c r="H71" s="74"/>
      <c r="I71" s="94"/>
      <c r="J71" s="94"/>
      <c r="K71" s="94"/>
      <c r="L71" s="94"/>
      <c r="M71" s="94"/>
      <c r="N71" s="94"/>
      <c r="O71" s="94"/>
    </row>
    <row r="72" spans="1:15" s="12" customFormat="1" outlineLevel="1" x14ac:dyDescent="0.25">
      <c r="A72" s="11" t="s">
        <v>154</v>
      </c>
      <c r="B72" s="28"/>
      <c r="C72" s="52"/>
      <c r="D72" s="7"/>
      <c r="E72" s="44"/>
      <c r="F72" s="2"/>
      <c r="G72" s="2"/>
      <c r="H72" s="74"/>
      <c r="I72" s="94"/>
      <c r="J72" s="94"/>
      <c r="K72" s="94"/>
      <c r="L72" s="94"/>
      <c r="M72" s="94"/>
      <c r="N72" s="94"/>
      <c r="O72" s="94"/>
    </row>
    <row r="73" spans="1:15" s="12" customFormat="1" ht="16.5" outlineLevel="1" x14ac:dyDescent="0.3">
      <c r="A73" s="12" t="s">
        <v>8</v>
      </c>
      <c r="B73" s="25"/>
      <c r="C73" s="98">
        <v>8</v>
      </c>
      <c r="D73" t="s">
        <v>61</v>
      </c>
      <c r="E73" s="97">
        <v>14.3</v>
      </c>
      <c r="F73" s="98">
        <v>72</v>
      </c>
      <c r="G73" s="71">
        <f t="shared" ref="G73" si="2">B73*C73</f>
        <v>0</v>
      </c>
      <c r="H73" s="73" t="str">
        <f>IF(B73="","",IF(G73&lt;F73,(IF(G73-F73,ROUNDUP(2*(B73*E73/1.081*0.5),1)/2)),ROUNDUP(2*(B73*E73/1.081*0.45),1)/2))</f>
        <v/>
      </c>
      <c r="I73" s="94"/>
      <c r="J73" s="94"/>
      <c r="K73" s="94"/>
      <c r="L73" s="94"/>
      <c r="M73" s="94"/>
      <c r="N73" s="94"/>
      <c r="O73" s="94"/>
    </row>
    <row r="74" spans="1:15" s="12" customFormat="1" outlineLevel="1" x14ac:dyDescent="0.25">
      <c r="B74" s="29"/>
      <c r="C74" s="52"/>
      <c r="D74" s="7"/>
      <c r="E74" s="44"/>
      <c r="F74" s="2"/>
      <c r="G74" s="2"/>
      <c r="H74" s="74"/>
      <c r="I74" s="94"/>
      <c r="J74" s="94"/>
      <c r="K74" s="94"/>
      <c r="L74" s="94"/>
      <c r="M74" s="94"/>
      <c r="N74" s="94"/>
      <c r="O74" s="94"/>
    </row>
    <row r="75" spans="1:15" s="12" customFormat="1" outlineLevel="1" x14ac:dyDescent="0.25">
      <c r="A75" s="11" t="s">
        <v>155</v>
      </c>
      <c r="B75" s="28"/>
      <c r="C75" s="52"/>
      <c r="D75" s="7"/>
      <c r="E75" s="44"/>
      <c r="F75" s="2"/>
      <c r="G75" s="2"/>
      <c r="H75" s="74"/>
      <c r="I75" s="94"/>
      <c r="J75" s="94"/>
      <c r="K75" s="94"/>
      <c r="L75" s="94"/>
      <c r="M75" s="94"/>
      <c r="N75" s="94"/>
      <c r="O75" s="94"/>
    </row>
    <row r="76" spans="1:15" s="12" customFormat="1" ht="16.5" outlineLevel="1" x14ac:dyDescent="0.3">
      <c r="A76" s="12" t="s">
        <v>8</v>
      </c>
      <c r="B76" s="25"/>
      <c r="C76" s="98">
        <v>10</v>
      </c>
      <c r="D76" t="s">
        <v>62</v>
      </c>
      <c r="E76" s="97">
        <v>16.5</v>
      </c>
      <c r="F76" s="98">
        <v>130</v>
      </c>
      <c r="G76" s="71">
        <f t="shared" ref="G76" si="3">B76*C76</f>
        <v>0</v>
      </c>
      <c r="H76" s="73" t="str">
        <f>IF(B76="","",IF(G76&lt;F76,(IF(G76-F76,ROUNDUP(2*(B76*E76/1.081*0.5),1)/2)),ROUNDUP(2*(B76*E76/1.081*0.45),1)/2))</f>
        <v/>
      </c>
      <c r="I76" s="94"/>
      <c r="J76" s="94"/>
      <c r="K76" s="94"/>
      <c r="L76" s="94"/>
      <c r="M76" s="94"/>
      <c r="N76" s="94"/>
      <c r="O76" s="94"/>
    </row>
    <row r="77" spans="1:15" s="12" customFormat="1" outlineLevel="1" x14ac:dyDescent="0.25">
      <c r="B77" s="30"/>
      <c r="C77" s="52"/>
      <c r="D77" s="7"/>
      <c r="E77" s="44"/>
      <c r="F77" s="2"/>
      <c r="G77" s="2"/>
      <c r="H77" s="74"/>
      <c r="I77" s="94"/>
      <c r="J77" s="94"/>
      <c r="K77" s="94"/>
      <c r="L77" s="94"/>
      <c r="M77" s="94"/>
      <c r="N77" s="94"/>
      <c r="O77" s="94"/>
    </row>
    <row r="78" spans="1:15" s="12" customFormat="1" ht="16.5" outlineLevel="1" x14ac:dyDescent="0.3">
      <c r="A78" s="11" t="s">
        <v>169</v>
      </c>
      <c r="B78" s="31"/>
      <c r="C78" s="89"/>
      <c r="D78" s="55"/>
      <c r="E78" s="56"/>
      <c r="F78" s="54"/>
      <c r="G78" s="72"/>
      <c r="H78" s="75"/>
      <c r="I78" s="94"/>
      <c r="J78" s="94"/>
      <c r="K78" s="94"/>
      <c r="L78" s="94"/>
      <c r="M78" s="94"/>
      <c r="N78" s="94"/>
      <c r="O78" s="94"/>
    </row>
    <row r="79" spans="1:15" s="12" customFormat="1" ht="16.5" outlineLevel="1" x14ac:dyDescent="0.3">
      <c r="A79" s="12" t="s">
        <v>12</v>
      </c>
      <c r="B79" s="32"/>
      <c r="C79" s="98">
        <v>10</v>
      </c>
      <c r="D79" t="s">
        <v>63</v>
      </c>
      <c r="E79" s="97">
        <v>36</v>
      </c>
      <c r="F79" s="98">
        <v>100</v>
      </c>
      <c r="G79" s="71">
        <f t="shared" ref="G79:G80" si="4">B79*C79</f>
        <v>0</v>
      </c>
      <c r="H79" s="73" t="str">
        <f>IF(B79="","",IF(G79&lt;F79,(IF(G79-F79,ROUNDUP(2*(B79*E79/1.081*0.5),1)/2)),ROUNDUP(2*(B79*E79/1.081*0.45),1)/2))</f>
        <v/>
      </c>
      <c r="I79" s="94"/>
      <c r="J79" s="94"/>
      <c r="K79" s="94"/>
      <c r="L79" s="94"/>
      <c r="M79" s="94"/>
      <c r="N79" s="94"/>
      <c r="O79" s="94"/>
    </row>
    <row r="80" spans="1:15" s="12" customFormat="1" ht="16.5" outlineLevel="1" x14ac:dyDescent="0.3">
      <c r="A80" s="12" t="s">
        <v>13</v>
      </c>
      <c r="B80" s="32"/>
      <c r="C80" s="98">
        <v>10</v>
      </c>
      <c r="D80" t="s">
        <v>64</v>
      </c>
      <c r="E80" s="97">
        <v>56</v>
      </c>
      <c r="F80" s="98">
        <v>50</v>
      </c>
      <c r="G80" s="71">
        <f t="shared" si="4"/>
        <v>0</v>
      </c>
      <c r="H80" s="73" t="str">
        <f>IF(B80="","",IF(G80&lt;F80,(IF(G80-F80,ROUNDUP(2*(B80*E80/1.081*0.5),1)/2)),ROUNDUP(2*(B80*E80/1.081*0.45),1)/2))</f>
        <v/>
      </c>
      <c r="I80" s="94"/>
      <c r="J80" s="94"/>
      <c r="K80" s="94"/>
      <c r="L80" s="94"/>
      <c r="M80" s="94"/>
      <c r="N80" s="94"/>
      <c r="O80" s="94"/>
    </row>
    <row r="81" spans="1:15" s="12" customFormat="1" outlineLevel="1" x14ac:dyDescent="0.25">
      <c r="B81" s="30"/>
      <c r="C81" s="52"/>
      <c r="D81" s="7"/>
      <c r="E81" s="44"/>
      <c r="F81" s="2"/>
      <c r="G81" s="2"/>
      <c r="H81" s="74"/>
      <c r="I81" s="94"/>
      <c r="J81" s="94"/>
      <c r="K81" s="94"/>
      <c r="L81" s="94"/>
      <c r="M81" s="94"/>
      <c r="N81" s="94"/>
      <c r="O81" s="94"/>
    </row>
    <row r="82" spans="1:15" s="12" customFormat="1" ht="16.5" outlineLevel="1" x14ac:dyDescent="0.3">
      <c r="A82" s="11" t="s">
        <v>156</v>
      </c>
      <c r="B82" s="31"/>
      <c r="C82" s="89"/>
      <c r="D82" s="55"/>
      <c r="E82" s="56"/>
      <c r="F82" s="54"/>
      <c r="G82" s="72"/>
      <c r="H82" s="75"/>
      <c r="I82" s="94"/>
      <c r="J82" s="94"/>
      <c r="K82" s="94"/>
      <c r="L82" s="94"/>
      <c r="M82" s="94"/>
      <c r="N82" s="94"/>
      <c r="O82" s="94"/>
    </row>
    <row r="83" spans="1:15" s="12" customFormat="1" ht="16.5" outlineLevel="1" x14ac:dyDescent="0.3">
      <c r="A83" s="12" t="s">
        <v>14</v>
      </c>
      <c r="B83" s="32"/>
      <c r="C83" s="98">
        <v>10</v>
      </c>
      <c r="D83" t="s">
        <v>65</v>
      </c>
      <c r="E83" s="97">
        <v>29</v>
      </c>
      <c r="F83" s="98">
        <v>130</v>
      </c>
      <c r="G83" s="71">
        <f>B83*C83</f>
        <v>0</v>
      </c>
      <c r="H83" s="73" t="str">
        <f>IF(B83="","",IF(G83&lt;F83,(IF(G83-F83,ROUNDUP(2*(B83*E83/1.081*0.5),1)/2)),ROUNDUP(2*(B83*E83/1.081*0.45),1)/2))</f>
        <v/>
      </c>
      <c r="I83" s="94"/>
      <c r="J83" s="94"/>
      <c r="K83" s="94"/>
      <c r="L83" s="94"/>
      <c r="M83" s="94"/>
      <c r="N83" s="94"/>
      <c r="O83" s="94"/>
    </row>
    <row r="84" spans="1:15" s="12" customFormat="1" ht="16.5" outlineLevel="1" x14ac:dyDescent="0.3">
      <c r="A84" s="12" t="s">
        <v>15</v>
      </c>
      <c r="B84" s="32"/>
      <c r="C84" s="98">
        <v>10</v>
      </c>
      <c r="D84" t="s">
        <v>66</v>
      </c>
      <c r="E84" s="97">
        <v>66</v>
      </c>
      <c r="F84" s="98">
        <v>90</v>
      </c>
      <c r="G84" s="71">
        <f>B84*C84</f>
        <v>0</v>
      </c>
      <c r="H84" s="73" t="str">
        <f>IF(B84="","",IF(G84&lt;F84,(IF(G84-F84,ROUNDUP(2*(B84*E84/1.081*0.5),1)/2)),ROUNDUP(2*(B84*E84/1.081*0.45),1)/2))</f>
        <v/>
      </c>
      <c r="I84" s="94"/>
      <c r="J84" s="94"/>
      <c r="K84" s="94"/>
      <c r="L84" s="94"/>
      <c r="M84" s="94"/>
      <c r="N84" s="94"/>
      <c r="O84" s="94"/>
    </row>
    <row r="85" spans="1:15" s="12" customFormat="1" outlineLevel="1" x14ac:dyDescent="0.25">
      <c r="B85" s="30"/>
      <c r="C85" s="52"/>
      <c r="D85" s="7"/>
      <c r="E85" s="44"/>
      <c r="F85" s="2"/>
      <c r="G85" s="2"/>
      <c r="H85" s="74"/>
      <c r="I85" s="94"/>
      <c r="J85" s="94"/>
      <c r="K85" s="94"/>
      <c r="L85" s="94"/>
      <c r="M85" s="94"/>
      <c r="N85" s="94"/>
      <c r="O85" s="94"/>
    </row>
    <row r="86" spans="1:15" s="12" customFormat="1" ht="16.5" outlineLevel="1" x14ac:dyDescent="0.3">
      <c r="A86" s="11" t="s">
        <v>170</v>
      </c>
      <c r="B86" s="31"/>
      <c r="C86" s="89"/>
      <c r="D86" s="55"/>
      <c r="E86" s="56"/>
      <c r="F86" s="54"/>
      <c r="G86" s="72"/>
      <c r="H86" s="75"/>
      <c r="I86" s="94"/>
      <c r="J86" s="94"/>
      <c r="K86" s="94"/>
      <c r="L86" s="94"/>
      <c r="M86" s="94"/>
      <c r="N86" s="94"/>
      <c r="O86" s="94"/>
    </row>
    <row r="87" spans="1:15" s="12" customFormat="1" ht="16.5" outlineLevel="1" x14ac:dyDescent="0.3">
      <c r="A87" s="12" t="s">
        <v>14</v>
      </c>
      <c r="B87" s="25"/>
      <c r="C87" s="98">
        <v>10</v>
      </c>
      <c r="D87" t="s">
        <v>67</v>
      </c>
      <c r="E87" s="97">
        <v>13.7</v>
      </c>
      <c r="F87" s="98">
        <v>250</v>
      </c>
      <c r="G87" s="71">
        <f>B87*C87</f>
        <v>0</v>
      </c>
      <c r="H87" s="73" t="str">
        <f>IF(B87="","",IF(G87&lt;F87,(IF(G87-F87,ROUNDUP(2*(B87*E87/1.081*0.5),1)/2)),ROUNDUP(2*(B87*E87/1.081*0.45),1)/2))</f>
        <v/>
      </c>
      <c r="I87" s="94"/>
      <c r="J87" s="94"/>
      <c r="K87" s="94"/>
      <c r="L87" s="94"/>
      <c r="M87" s="94"/>
      <c r="N87" s="94"/>
      <c r="O87" s="94"/>
    </row>
    <row r="88" spans="1:15" s="12" customFormat="1" ht="16.5" outlineLevel="1" x14ac:dyDescent="0.3">
      <c r="A88" s="12" t="s">
        <v>15</v>
      </c>
      <c r="B88" s="25"/>
      <c r="C88" s="98">
        <v>10</v>
      </c>
      <c r="D88" t="s">
        <v>68</v>
      </c>
      <c r="E88" s="97">
        <v>13.7</v>
      </c>
      <c r="F88" s="98">
        <v>130</v>
      </c>
      <c r="G88" s="71">
        <f>B88*C88</f>
        <v>0</v>
      </c>
      <c r="H88" s="73" t="str">
        <f>IF(B88="","",IF(G88&lt;F88,(IF(G88-F88,ROUNDUP(2*(B88*E88/1.081*0.5),1)/2)),ROUNDUP(2*(B88*E88/1.081*0.45),1)/2))</f>
        <v/>
      </c>
      <c r="I88" s="94"/>
      <c r="J88" s="94"/>
      <c r="K88" s="94"/>
      <c r="L88" s="94"/>
      <c r="M88" s="94"/>
      <c r="N88" s="94"/>
      <c r="O88" s="94"/>
    </row>
    <row r="89" spans="1:15" s="12" customFormat="1" outlineLevel="1" x14ac:dyDescent="0.25">
      <c r="B89" s="30"/>
      <c r="C89" s="52"/>
      <c r="D89" s="7"/>
      <c r="E89" s="44"/>
      <c r="F89" s="2"/>
      <c r="G89" s="2"/>
      <c r="H89" s="74"/>
      <c r="I89" s="94"/>
      <c r="J89" s="94"/>
      <c r="K89" s="94"/>
      <c r="L89" s="94"/>
      <c r="M89" s="94"/>
      <c r="N89" s="94"/>
      <c r="O89" s="94"/>
    </row>
    <row r="90" spans="1:15" s="12" customFormat="1" ht="16.5" outlineLevel="1" x14ac:dyDescent="0.3">
      <c r="A90" s="11" t="s">
        <v>157</v>
      </c>
      <c r="B90" s="31"/>
      <c r="C90" s="89"/>
      <c r="D90" s="55"/>
      <c r="E90" s="56"/>
      <c r="F90" s="54"/>
      <c r="G90" s="72"/>
      <c r="H90" s="75"/>
      <c r="I90" s="94"/>
      <c r="J90" s="94"/>
      <c r="K90" s="94"/>
      <c r="L90" s="94"/>
      <c r="M90" s="94"/>
      <c r="N90" s="94"/>
      <c r="O90" s="94"/>
    </row>
    <row r="91" spans="1:15" s="12" customFormat="1" ht="16.5" outlineLevel="1" x14ac:dyDescent="0.3">
      <c r="A91" s="12" t="s">
        <v>8</v>
      </c>
      <c r="B91" s="25"/>
      <c r="C91" s="98">
        <v>10</v>
      </c>
      <c r="D91" t="s">
        <v>69</v>
      </c>
      <c r="E91" s="97">
        <v>65</v>
      </c>
      <c r="F91" s="98">
        <v>10</v>
      </c>
      <c r="G91" s="71">
        <f>B91*C91</f>
        <v>0</v>
      </c>
      <c r="H91" s="73" t="str">
        <f>IF(B91="","",IF(G91&lt;F91,(IF(G91-F91,ROUNDUP(2*(B91*E91/1.081*0.5),1)/2)),ROUNDUP(2*(B91*E91/1.081*0.45),1)/2))</f>
        <v/>
      </c>
      <c r="I91" s="94"/>
      <c r="J91" s="94"/>
      <c r="K91" s="94"/>
      <c r="L91" s="94"/>
      <c r="M91" s="94"/>
      <c r="N91" s="94"/>
      <c r="O91" s="94"/>
    </row>
    <row r="92" spans="1:15" s="12" customFormat="1" ht="16.5" outlineLevel="1" x14ac:dyDescent="0.3">
      <c r="A92" s="12" t="s">
        <v>9</v>
      </c>
      <c r="B92" s="25"/>
      <c r="C92" s="98">
        <v>9</v>
      </c>
      <c r="D92" t="s">
        <v>70</v>
      </c>
      <c r="E92" s="97">
        <v>81</v>
      </c>
      <c r="F92" s="98">
        <v>27</v>
      </c>
      <c r="G92" s="71">
        <f>B92*C92</f>
        <v>0</v>
      </c>
      <c r="H92" s="73" t="str">
        <f>IF(B92="","",IF(G92&lt;F92,(IF(G92-F92,ROUNDUP(2*(B92*E92/1.081*0.5),1)/2)),ROUNDUP(2*(B92*E92/1.081*0.45),1)/2))</f>
        <v/>
      </c>
      <c r="I92" s="94"/>
      <c r="J92" s="94"/>
      <c r="K92" s="94"/>
      <c r="L92" s="94"/>
      <c r="M92" s="94"/>
      <c r="N92" s="94"/>
      <c r="O92" s="94"/>
    </row>
    <row r="93" spans="1:15" s="12" customFormat="1" outlineLevel="1" x14ac:dyDescent="0.25">
      <c r="B93" s="30"/>
      <c r="C93" s="52"/>
      <c r="D93" s="7"/>
      <c r="E93" s="44"/>
      <c r="F93" s="2"/>
      <c r="G93" s="2"/>
      <c r="H93" s="74"/>
      <c r="I93" s="94"/>
      <c r="J93" s="94"/>
      <c r="K93" s="94"/>
      <c r="L93" s="94"/>
      <c r="M93" s="94"/>
      <c r="N93" s="94"/>
      <c r="O93" s="94"/>
    </row>
    <row r="94" spans="1:15" s="12" customFormat="1" ht="16.5" outlineLevel="1" x14ac:dyDescent="0.3">
      <c r="A94" s="11" t="s">
        <v>157</v>
      </c>
      <c r="B94" s="31"/>
      <c r="C94" s="89"/>
      <c r="D94" s="55"/>
      <c r="E94" s="56"/>
      <c r="F94" s="54"/>
      <c r="G94" s="72"/>
      <c r="H94" s="75"/>
      <c r="I94" s="94"/>
      <c r="J94" s="94"/>
      <c r="K94" s="94"/>
      <c r="L94" s="94"/>
      <c r="M94" s="94"/>
      <c r="N94" s="94"/>
      <c r="O94" s="94"/>
    </row>
    <row r="95" spans="1:15" s="12" customFormat="1" ht="16.5" outlineLevel="1" x14ac:dyDescent="0.3">
      <c r="A95" s="12" t="s">
        <v>158</v>
      </c>
      <c r="B95" s="25"/>
      <c r="C95" s="98">
        <v>10</v>
      </c>
      <c r="D95" t="s">
        <v>71</v>
      </c>
      <c r="E95" s="97">
        <v>87</v>
      </c>
      <c r="F95" s="98">
        <v>40</v>
      </c>
      <c r="G95" s="71">
        <f>B95*C95</f>
        <v>0</v>
      </c>
      <c r="H95" s="73" t="str">
        <f>IF(B95="","",IF(G95&lt;F95,(IF(G95-F95,ROUNDUP(2*(B95*E95/1.081*0.5),1)/2)),ROUNDUP(2*(B95*E95/1.081*0.45),1)/2))</f>
        <v/>
      </c>
      <c r="I95" s="94"/>
      <c r="J95" s="94"/>
      <c r="K95" s="94"/>
      <c r="L95" s="94"/>
      <c r="M95" s="94"/>
      <c r="N95" s="94"/>
      <c r="O95" s="94"/>
    </row>
    <row r="96" spans="1:15" s="12" customFormat="1" ht="16.5" outlineLevel="1" x14ac:dyDescent="0.3">
      <c r="A96" s="12" t="s">
        <v>159</v>
      </c>
      <c r="B96" s="25"/>
      <c r="C96" s="98">
        <v>9</v>
      </c>
      <c r="D96" t="s">
        <v>72</v>
      </c>
      <c r="E96" s="97">
        <v>148</v>
      </c>
      <c r="F96" s="98">
        <v>27</v>
      </c>
      <c r="G96" s="71">
        <f>B96*C96</f>
        <v>0</v>
      </c>
      <c r="H96" s="73" t="str">
        <f>IF(B96="","",IF(G96&lt;F96,(IF(G96-F96,ROUNDUP(2*(B96*E96/1.081*0.5),1)/2)),ROUNDUP(2*(B96*E96/1.081*0.45),1)/2))</f>
        <v/>
      </c>
      <c r="I96" s="94"/>
      <c r="J96" s="94"/>
      <c r="K96" s="94"/>
      <c r="L96" s="94"/>
      <c r="M96" s="94"/>
      <c r="N96" s="94"/>
      <c r="O96" s="94"/>
    </row>
    <row r="97" spans="1:15" s="12" customFormat="1" outlineLevel="1" x14ac:dyDescent="0.25">
      <c r="B97" s="30"/>
      <c r="C97" s="52"/>
      <c r="D97" s="7"/>
      <c r="E97" s="44"/>
      <c r="F97" s="2"/>
      <c r="G97" s="2"/>
      <c r="H97" s="74"/>
      <c r="I97" s="94"/>
      <c r="J97" s="94"/>
      <c r="K97" s="94"/>
      <c r="L97" s="94"/>
      <c r="M97" s="94"/>
      <c r="N97" s="94"/>
      <c r="O97" s="94"/>
    </row>
    <row r="98" spans="1:15" s="12" customFormat="1" ht="16.5" outlineLevel="1" x14ac:dyDescent="0.3">
      <c r="A98" s="11" t="s">
        <v>157</v>
      </c>
      <c r="B98" s="31"/>
      <c r="C98" s="89"/>
      <c r="D98" s="55"/>
      <c r="E98" s="56"/>
      <c r="F98" s="54"/>
      <c r="G98" s="72"/>
      <c r="H98" s="75"/>
      <c r="I98" s="94"/>
      <c r="J98" s="94"/>
      <c r="K98" s="94"/>
      <c r="L98" s="94"/>
      <c r="M98" s="94"/>
      <c r="N98" s="94"/>
      <c r="O98" s="94"/>
    </row>
    <row r="99" spans="1:15" s="12" customFormat="1" ht="16.5" outlineLevel="1" x14ac:dyDescent="0.3">
      <c r="A99" s="12" t="s">
        <v>163</v>
      </c>
      <c r="B99" s="25"/>
      <c r="C99" s="98">
        <v>10</v>
      </c>
      <c r="D99" t="s">
        <v>73</v>
      </c>
      <c r="E99" s="97">
        <v>83</v>
      </c>
      <c r="F99" s="98">
        <v>40</v>
      </c>
      <c r="G99" s="71">
        <f t="shared" ref="G99:G101" si="5">B99*C99</f>
        <v>0</v>
      </c>
      <c r="H99" s="73" t="str">
        <f t="shared" ref="H99:H101" si="6">IF(B99="","",IF(G99&lt;F99,(IF(G99-F99,ROUNDUP(2*(B99*E99/1.081*0.5),1)/2)),ROUNDUP(2*(B99*E99/1.081*0.45),1)/2))</f>
        <v/>
      </c>
      <c r="I99" s="94"/>
      <c r="J99" s="94"/>
      <c r="K99" s="94"/>
      <c r="L99" s="94"/>
      <c r="M99" s="94"/>
      <c r="N99" s="94"/>
      <c r="O99" s="94"/>
    </row>
    <row r="100" spans="1:15" s="12" customFormat="1" ht="16.5" outlineLevel="1" x14ac:dyDescent="0.3">
      <c r="A100" s="12" t="s">
        <v>164</v>
      </c>
      <c r="B100" s="25"/>
      <c r="C100" s="98">
        <v>10</v>
      </c>
      <c r="D100" t="s">
        <v>74</v>
      </c>
      <c r="E100" s="97">
        <v>99</v>
      </c>
      <c r="F100" s="98">
        <v>40</v>
      </c>
      <c r="G100" s="71">
        <f t="shared" si="5"/>
        <v>0</v>
      </c>
      <c r="H100" s="73" t="str">
        <f t="shared" si="6"/>
        <v/>
      </c>
      <c r="I100" s="94"/>
      <c r="J100" s="94"/>
      <c r="K100" s="94"/>
      <c r="L100" s="94"/>
      <c r="M100" s="94"/>
      <c r="N100" s="94"/>
      <c r="O100" s="94"/>
    </row>
    <row r="101" spans="1:15" s="12" customFormat="1" ht="16.5" outlineLevel="1" x14ac:dyDescent="0.3">
      <c r="A101" s="12" t="s">
        <v>165</v>
      </c>
      <c r="B101" s="25"/>
      <c r="C101" s="98">
        <v>9</v>
      </c>
      <c r="D101" t="s">
        <v>75</v>
      </c>
      <c r="E101" s="97">
        <v>104</v>
      </c>
      <c r="F101" s="98">
        <v>27</v>
      </c>
      <c r="G101" s="71">
        <f t="shared" si="5"/>
        <v>0</v>
      </c>
      <c r="H101" s="73" t="str">
        <f t="shared" si="6"/>
        <v/>
      </c>
      <c r="I101" s="94"/>
      <c r="J101" s="94"/>
      <c r="K101" s="94"/>
      <c r="L101" s="94"/>
      <c r="M101" s="94"/>
      <c r="N101" s="94"/>
      <c r="O101" s="94"/>
    </row>
    <row r="102" spans="1:15" s="12" customFormat="1" outlineLevel="1" x14ac:dyDescent="0.25">
      <c r="B102" s="30"/>
      <c r="C102" s="52"/>
      <c r="D102" s="7"/>
      <c r="E102" s="44"/>
      <c r="F102" s="2"/>
      <c r="G102" s="2"/>
      <c r="H102" s="74"/>
      <c r="I102" s="94"/>
      <c r="J102" s="94"/>
      <c r="K102" s="94"/>
      <c r="L102" s="94"/>
      <c r="M102" s="94"/>
      <c r="N102" s="94"/>
      <c r="O102" s="94"/>
    </row>
    <row r="103" spans="1:15" s="12" customFormat="1" ht="16.5" outlineLevel="1" x14ac:dyDescent="0.3">
      <c r="A103" s="11" t="s">
        <v>171</v>
      </c>
      <c r="B103" s="31"/>
      <c r="C103" s="89"/>
      <c r="D103" s="55"/>
      <c r="E103" s="56"/>
      <c r="F103" s="54"/>
      <c r="G103" s="72"/>
      <c r="H103" s="75"/>
      <c r="I103" s="94"/>
      <c r="J103" s="94"/>
      <c r="K103" s="94"/>
      <c r="L103" s="94"/>
      <c r="M103" s="94"/>
      <c r="N103" s="94"/>
      <c r="O103" s="94"/>
    </row>
    <row r="104" spans="1:15" s="12" customFormat="1" ht="16.5" outlineLevel="1" x14ac:dyDescent="0.3">
      <c r="A104" s="12" t="s">
        <v>166</v>
      </c>
      <c r="B104" s="25"/>
      <c r="C104" s="98">
        <v>10</v>
      </c>
      <c r="D104" t="s">
        <v>76</v>
      </c>
      <c r="E104" s="97">
        <v>26</v>
      </c>
      <c r="F104" s="98">
        <v>120</v>
      </c>
      <c r="G104" s="71">
        <f t="shared" ref="G104:G106" si="7">B104*C104</f>
        <v>0</v>
      </c>
      <c r="H104" s="73" t="str">
        <f t="shared" ref="H104:H106" si="8">IF(B104="","",IF(G104&lt;F104,(IF(G104-F104,ROUNDUP(2*(B104*E104/1.081*0.5),1)/2)),ROUNDUP(2*(B104*E104/1.081*0.45),1)/2))</f>
        <v/>
      </c>
      <c r="I104" s="94"/>
      <c r="J104" s="94"/>
      <c r="K104" s="94"/>
      <c r="L104" s="94"/>
      <c r="M104" s="94"/>
      <c r="N104" s="94"/>
      <c r="O104" s="94"/>
    </row>
    <row r="105" spans="1:15" s="12" customFormat="1" ht="16.5" outlineLevel="1" x14ac:dyDescent="0.3">
      <c r="A105" s="12" t="s">
        <v>167</v>
      </c>
      <c r="B105" s="25"/>
      <c r="C105" s="98">
        <v>8</v>
      </c>
      <c r="D105" t="s">
        <v>77</v>
      </c>
      <c r="E105" s="97">
        <v>25</v>
      </c>
      <c r="F105" s="98">
        <v>80</v>
      </c>
      <c r="G105" s="71">
        <f t="shared" si="7"/>
        <v>0</v>
      </c>
      <c r="H105" s="73" t="str">
        <f t="shared" si="8"/>
        <v/>
      </c>
      <c r="I105" s="94"/>
      <c r="J105" s="94"/>
      <c r="K105" s="94"/>
      <c r="L105" s="94"/>
      <c r="M105" s="94"/>
      <c r="N105" s="94"/>
      <c r="O105" s="94"/>
    </row>
    <row r="106" spans="1:15" s="12" customFormat="1" ht="16.5" outlineLevel="1" x14ac:dyDescent="0.3">
      <c r="A106" s="12" t="s">
        <v>168</v>
      </c>
      <c r="B106" s="25"/>
      <c r="C106" s="98">
        <v>10</v>
      </c>
      <c r="D106" t="s">
        <v>78</v>
      </c>
      <c r="E106" s="97">
        <v>42</v>
      </c>
      <c r="F106" s="98">
        <v>60</v>
      </c>
      <c r="G106" s="71">
        <f t="shared" si="7"/>
        <v>0</v>
      </c>
      <c r="H106" s="73" t="str">
        <f t="shared" si="8"/>
        <v/>
      </c>
      <c r="I106" s="94"/>
      <c r="J106" s="94"/>
      <c r="K106" s="94"/>
      <c r="L106" s="94"/>
      <c r="M106" s="94"/>
      <c r="N106" s="94"/>
      <c r="O106" s="94"/>
    </row>
    <row r="107" spans="1:15" s="12" customFormat="1" outlineLevel="1" x14ac:dyDescent="0.25">
      <c r="B107" s="30"/>
      <c r="C107" s="52"/>
      <c r="D107" s="7"/>
      <c r="E107" s="44"/>
      <c r="F107" s="2"/>
      <c r="G107" s="2"/>
      <c r="H107" s="74"/>
      <c r="I107" s="94"/>
      <c r="J107" s="94"/>
      <c r="K107" s="94"/>
      <c r="L107" s="94"/>
      <c r="M107" s="94"/>
      <c r="N107" s="94"/>
      <c r="O107" s="94"/>
    </row>
    <row r="108" spans="1:15" s="12" customFormat="1" ht="16.5" outlineLevel="1" x14ac:dyDescent="0.3">
      <c r="A108" s="11" t="s">
        <v>172</v>
      </c>
      <c r="B108" s="31"/>
      <c r="C108" s="89"/>
      <c r="D108" s="55"/>
      <c r="E108" s="56"/>
      <c r="F108" s="54"/>
      <c r="G108" s="72"/>
      <c r="H108" s="75"/>
      <c r="I108" s="94"/>
      <c r="J108" s="94"/>
      <c r="K108" s="94"/>
      <c r="L108" s="94"/>
      <c r="M108" s="94"/>
      <c r="N108" s="94"/>
      <c r="O108" s="94"/>
    </row>
    <row r="109" spans="1:15" s="12" customFormat="1" ht="16.5" outlineLevel="1" x14ac:dyDescent="0.3">
      <c r="A109" s="12" t="s">
        <v>160</v>
      </c>
      <c r="B109" s="25"/>
      <c r="C109" s="98">
        <v>10</v>
      </c>
      <c r="D109" t="s">
        <v>79</v>
      </c>
      <c r="E109" s="97">
        <v>48</v>
      </c>
      <c r="F109" s="98">
        <v>120</v>
      </c>
      <c r="G109" s="71">
        <f t="shared" ref="G109:G110" si="9">B109*C109</f>
        <v>0</v>
      </c>
      <c r="H109" s="73" t="str">
        <f t="shared" ref="H109:H110" si="10">IF(B109="","",IF(G109&lt;F109,(IF(G109-F109,ROUNDUP(2*(B109*E109/1.081*0.5),1)/2)),ROUNDUP(2*(B109*E109/1.081*0.45),1)/2))</f>
        <v/>
      </c>
      <c r="I109" s="94"/>
      <c r="J109" s="94"/>
      <c r="K109" s="94"/>
      <c r="L109" s="94"/>
      <c r="M109" s="94"/>
      <c r="N109" s="94"/>
      <c r="O109" s="94"/>
    </row>
    <row r="110" spans="1:15" s="12" customFormat="1" ht="16.5" outlineLevel="1" x14ac:dyDescent="0.3">
      <c r="A110" s="12" t="s">
        <v>161</v>
      </c>
      <c r="B110" s="25"/>
      <c r="C110" s="98">
        <v>6</v>
      </c>
      <c r="D110" t="s">
        <v>80</v>
      </c>
      <c r="E110" s="97">
        <v>41</v>
      </c>
      <c r="F110" s="98">
        <v>54</v>
      </c>
      <c r="G110" s="71">
        <f t="shared" si="9"/>
        <v>0</v>
      </c>
      <c r="H110" s="73" t="str">
        <f t="shared" si="10"/>
        <v/>
      </c>
      <c r="I110" s="94"/>
      <c r="J110" s="94"/>
      <c r="K110" s="94"/>
      <c r="L110" s="94"/>
      <c r="M110" s="94"/>
      <c r="N110" s="94"/>
      <c r="O110" s="94"/>
    </row>
    <row r="111" spans="1:15" s="39" customFormat="1" ht="17.25" x14ac:dyDescent="0.3">
      <c r="A111" s="10" t="s">
        <v>173</v>
      </c>
      <c r="B111" s="33"/>
      <c r="C111" s="90"/>
      <c r="D111" s="38"/>
      <c r="E111" s="38"/>
      <c r="F111" s="38"/>
      <c r="G111" s="38"/>
      <c r="H111" s="76">
        <f>SUM(H17:H110)</f>
        <v>32.9</v>
      </c>
      <c r="I111" s="95"/>
      <c r="J111" s="95"/>
      <c r="K111" s="95"/>
      <c r="L111" s="95"/>
      <c r="M111" s="95"/>
      <c r="N111" s="95"/>
      <c r="O111" s="95"/>
    </row>
    <row r="112" spans="1:15" s="39" customFormat="1" ht="17.25" x14ac:dyDescent="0.3">
      <c r="A112" s="57"/>
      <c r="B112" s="33"/>
      <c r="C112" s="90"/>
      <c r="D112" s="38"/>
      <c r="E112" s="38"/>
      <c r="F112" s="38"/>
      <c r="G112" s="38"/>
      <c r="H112" s="75"/>
      <c r="I112" s="95"/>
      <c r="J112" s="95"/>
      <c r="K112" s="95"/>
      <c r="L112" s="95"/>
      <c r="M112" s="95"/>
      <c r="N112" s="95"/>
      <c r="O112" s="95"/>
    </row>
    <row r="113" spans="1:15" s="51" customFormat="1" ht="17.25" x14ac:dyDescent="0.3">
      <c r="A113" s="101" t="s">
        <v>174</v>
      </c>
      <c r="B113" s="34"/>
      <c r="C113" s="68"/>
      <c r="D113" s="9"/>
      <c r="E113" s="46"/>
      <c r="F113" s="45"/>
      <c r="G113" s="9"/>
      <c r="H113" s="77"/>
      <c r="I113" s="93"/>
      <c r="J113" s="93"/>
      <c r="K113" s="93"/>
      <c r="L113" s="93"/>
      <c r="M113" s="93"/>
      <c r="N113" s="93"/>
      <c r="O113" s="93"/>
    </row>
    <row r="114" spans="1:15" s="12" customFormat="1" outlineLevel="1" x14ac:dyDescent="0.25">
      <c r="A114" s="58" t="s">
        <v>81</v>
      </c>
      <c r="B114" s="35"/>
      <c r="C114" s="52"/>
      <c r="D114" s="7"/>
      <c r="E114" s="44"/>
      <c r="F114" s="2"/>
      <c r="G114" s="2"/>
      <c r="H114" s="74"/>
      <c r="I114" s="94"/>
      <c r="J114" s="94"/>
      <c r="K114" s="94"/>
      <c r="L114" s="94"/>
      <c r="M114" s="94"/>
      <c r="N114" s="94"/>
      <c r="O114" s="94"/>
    </row>
    <row r="115" spans="1:15" s="12" customFormat="1" ht="16.5" outlineLevel="1" x14ac:dyDescent="0.3">
      <c r="A115" s="12" t="s">
        <v>8</v>
      </c>
      <c r="B115" s="25"/>
      <c r="C115" s="98">
        <v>1</v>
      </c>
      <c r="D115" t="s">
        <v>82</v>
      </c>
      <c r="E115" s="97">
        <v>23</v>
      </c>
      <c r="F115" s="98">
        <v>16</v>
      </c>
      <c r="G115" s="71">
        <f t="shared" ref="G115:G116" si="11">B115*C115</f>
        <v>0</v>
      </c>
      <c r="H115" s="73" t="str">
        <f t="shared" ref="H115:H116" si="12">IF(B115="","",IF(G115&lt;F115,(IF(G115-F115,ROUNDUP(2*(B115*E115/1.081*0.5),1)/2)),ROUNDUP(2*(B115*E115/1.081*0.45),1)/2))</f>
        <v/>
      </c>
      <c r="I115" s="94"/>
      <c r="J115" s="94"/>
      <c r="K115" s="94"/>
      <c r="L115" s="94"/>
      <c r="M115" s="94"/>
      <c r="N115" s="94"/>
      <c r="O115" s="94"/>
    </row>
    <row r="116" spans="1:15" s="12" customFormat="1" ht="16.5" outlineLevel="1" x14ac:dyDescent="0.3">
      <c r="A116" s="12" t="s">
        <v>9</v>
      </c>
      <c r="B116" s="25"/>
      <c r="C116" s="98">
        <v>1</v>
      </c>
      <c r="D116" t="s">
        <v>83</v>
      </c>
      <c r="E116" s="97">
        <v>35</v>
      </c>
      <c r="F116" s="98">
        <v>10</v>
      </c>
      <c r="G116" s="71">
        <f t="shared" si="11"/>
        <v>0</v>
      </c>
      <c r="H116" s="73" t="str">
        <f t="shared" si="12"/>
        <v/>
      </c>
      <c r="I116" s="94"/>
      <c r="J116" s="94"/>
      <c r="K116" s="94"/>
      <c r="L116" s="94"/>
      <c r="M116" s="94"/>
      <c r="N116" s="94"/>
      <c r="O116" s="94"/>
    </row>
    <row r="117" spans="1:15" s="12" customFormat="1" outlineLevel="1" x14ac:dyDescent="0.25">
      <c r="B117" s="35"/>
      <c r="C117" s="52"/>
      <c r="D117" s="7"/>
      <c r="E117" s="44"/>
      <c r="F117" s="2"/>
      <c r="G117" s="2"/>
      <c r="H117" s="74"/>
      <c r="I117" s="94"/>
      <c r="J117" s="94"/>
      <c r="K117" s="94"/>
      <c r="L117" s="94"/>
      <c r="M117" s="94"/>
      <c r="N117" s="94"/>
      <c r="O117" s="94"/>
    </row>
    <row r="118" spans="1:15" s="12" customFormat="1" outlineLevel="1" x14ac:dyDescent="0.25">
      <c r="A118" s="58" t="s">
        <v>16</v>
      </c>
      <c r="B118" s="35"/>
      <c r="C118" s="52"/>
      <c r="D118" s="7"/>
      <c r="E118" s="44"/>
      <c r="F118" s="2"/>
      <c r="G118" s="2"/>
      <c r="H118" s="74"/>
      <c r="I118" s="94"/>
      <c r="J118" s="94"/>
      <c r="K118" s="94"/>
      <c r="L118" s="94"/>
      <c r="M118" s="94"/>
      <c r="N118" s="94"/>
      <c r="O118" s="94"/>
    </row>
    <row r="119" spans="1:15" s="12" customFormat="1" ht="16.5" outlineLevel="1" x14ac:dyDescent="0.3">
      <c r="A119" s="12" t="s">
        <v>8</v>
      </c>
      <c r="B119" s="25"/>
      <c r="C119" s="98">
        <v>1</v>
      </c>
      <c r="D119" t="s">
        <v>85</v>
      </c>
      <c r="E119" s="97">
        <v>35</v>
      </c>
      <c r="F119" s="98">
        <v>15</v>
      </c>
      <c r="G119" s="71">
        <f t="shared" ref="G119:G120" si="13">B119*C119</f>
        <v>0</v>
      </c>
      <c r="H119" s="73" t="str">
        <f t="shared" ref="H119:H120" si="14">IF(B119="","",IF(G119&lt;F119,(IF(G119-F119,ROUNDUP(2*(B119*E119/1.081*0.5),1)/2)),ROUNDUP(2*(B119*E119/1.081*0.45),1)/2))</f>
        <v/>
      </c>
      <c r="I119" s="94"/>
      <c r="J119" s="94"/>
      <c r="K119" s="94"/>
      <c r="L119" s="94"/>
      <c r="M119" s="94"/>
      <c r="N119" s="94"/>
      <c r="O119" s="94"/>
    </row>
    <row r="120" spans="1:15" s="12" customFormat="1" ht="16.5" outlineLevel="1" x14ac:dyDescent="0.3">
      <c r="A120" s="12" t="s">
        <v>9</v>
      </c>
      <c r="B120" s="25"/>
      <c r="C120" s="98">
        <v>1</v>
      </c>
      <c r="D120" t="s">
        <v>86</v>
      </c>
      <c r="E120" s="97">
        <v>54</v>
      </c>
      <c r="F120" s="98">
        <v>8</v>
      </c>
      <c r="G120" s="71">
        <f t="shared" si="13"/>
        <v>0</v>
      </c>
      <c r="H120" s="73" t="str">
        <f t="shared" si="14"/>
        <v/>
      </c>
      <c r="I120" s="94"/>
      <c r="J120" s="94"/>
      <c r="K120" s="94"/>
      <c r="L120" s="94"/>
      <c r="M120" s="94"/>
      <c r="N120" s="94"/>
      <c r="O120" s="94"/>
    </row>
    <row r="121" spans="1:15" s="12" customFormat="1" outlineLevel="1" x14ac:dyDescent="0.25">
      <c r="B121" s="35"/>
      <c r="C121" s="52"/>
      <c r="D121" s="7"/>
      <c r="E121" s="44"/>
      <c r="F121" s="2"/>
      <c r="G121" s="2"/>
      <c r="H121" s="74"/>
      <c r="I121" s="94"/>
      <c r="J121" s="94"/>
      <c r="K121" s="94"/>
      <c r="L121" s="94"/>
      <c r="M121" s="94"/>
      <c r="N121" s="94"/>
      <c r="O121" s="94"/>
    </row>
    <row r="122" spans="1:15" s="12" customFormat="1" outlineLevel="1" x14ac:dyDescent="0.25">
      <c r="A122" s="58" t="s">
        <v>84</v>
      </c>
      <c r="B122" s="35"/>
      <c r="C122" s="52"/>
      <c r="D122" s="7"/>
      <c r="E122" s="44"/>
      <c r="F122" s="2"/>
      <c r="G122" s="2"/>
      <c r="H122" s="74"/>
      <c r="I122" s="94"/>
      <c r="J122" s="94"/>
      <c r="K122" s="94"/>
      <c r="L122" s="94"/>
      <c r="M122" s="94"/>
      <c r="N122" s="94"/>
      <c r="O122" s="94"/>
    </row>
    <row r="123" spans="1:15" s="12" customFormat="1" ht="16.5" outlineLevel="1" x14ac:dyDescent="0.3">
      <c r="A123" s="12" t="s">
        <v>8</v>
      </c>
      <c r="B123" s="25"/>
      <c r="C123" s="98">
        <v>1</v>
      </c>
      <c r="D123" t="s">
        <v>87</v>
      </c>
      <c r="E123" s="97">
        <v>39</v>
      </c>
      <c r="F123" s="98">
        <v>15</v>
      </c>
      <c r="G123" s="71">
        <f t="shared" ref="G123:G124" si="15">B123*C123</f>
        <v>0</v>
      </c>
      <c r="H123" s="73" t="str">
        <f t="shared" ref="H123:H124" si="16">IF(B123="","",IF(G123&lt;F123,(IF(G123-F123,ROUNDUP(2*(B123*E123/1.081*0.5),1)/2)),ROUNDUP(2*(B123*E123/1.081*0.45),1)/2))</f>
        <v/>
      </c>
      <c r="I123" s="94"/>
      <c r="J123" s="94"/>
      <c r="K123" s="94"/>
      <c r="L123" s="94"/>
      <c r="M123" s="94"/>
      <c r="N123" s="94"/>
      <c r="O123" s="94"/>
    </row>
    <row r="124" spans="1:15" s="12" customFormat="1" ht="16.5" outlineLevel="1" x14ac:dyDescent="0.3">
      <c r="A124" s="12" t="s">
        <v>9</v>
      </c>
      <c r="B124" s="25"/>
      <c r="C124" s="98">
        <v>1</v>
      </c>
      <c r="D124" t="s">
        <v>88</v>
      </c>
      <c r="E124" s="97">
        <v>60</v>
      </c>
      <c r="F124" s="98">
        <v>8</v>
      </c>
      <c r="G124" s="71">
        <f t="shared" si="15"/>
        <v>0</v>
      </c>
      <c r="H124" s="73" t="str">
        <f t="shared" si="16"/>
        <v/>
      </c>
      <c r="I124" s="94"/>
      <c r="J124" s="94"/>
      <c r="K124" s="94"/>
      <c r="L124" s="94"/>
      <c r="M124" s="94"/>
      <c r="N124" s="94"/>
      <c r="O124" s="94"/>
    </row>
    <row r="125" spans="1:15" s="12" customFormat="1" ht="17.25" x14ac:dyDescent="0.3">
      <c r="A125" s="57" t="s">
        <v>175</v>
      </c>
      <c r="B125" s="35"/>
      <c r="C125" s="52"/>
      <c r="D125" s="7"/>
      <c r="E125" s="44"/>
      <c r="F125" s="2"/>
      <c r="G125" s="2"/>
      <c r="H125" s="78">
        <f>SUM(H117:H124)</f>
        <v>0</v>
      </c>
      <c r="I125" s="94"/>
      <c r="J125" s="94"/>
      <c r="K125" s="94"/>
      <c r="L125" s="94"/>
      <c r="M125" s="94"/>
      <c r="N125" s="94"/>
      <c r="O125" s="94"/>
    </row>
    <row r="126" spans="1:15" s="12" customFormat="1" x14ac:dyDescent="0.25">
      <c r="B126" s="35"/>
      <c r="C126" s="52"/>
      <c r="D126" s="7"/>
      <c r="E126" s="44"/>
      <c r="F126" s="2"/>
      <c r="G126" s="2"/>
      <c r="H126" s="74"/>
      <c r="I126" s="94"/>
      <c r="J126" s="94"/>
      <c r="K126" s="94"/>
      <c r="L126" s="94"/>
      <c r="M126" s="94"/>
      <c r="N126" s="94"/>
      <c r="O126" s="94"/>
    </row>
    <row r="127" spans="1:15" s="51" customFormat="1" ht="17.25" x14ac:dyDescent="0.3">
      <c r="A127" s="101" t="s">
        <v>176</v>
      </c>
      <c r="B127" s="34"/>
      <c r="C127" s="68"/>
      <c r="D127" s="9"/>
      <c r="E127" s="46"/>
      <c r="F127" s="45"/>
      <c r="G127" s="9"/>
      <c r="H127" s="79"/>
      <c r="I127" s="93"/>
      <c r="J127" s="93"/>
      <c r="K127" s="93"/>
      <c r="L127" s="93"/>
      <c r="M127" s="93"/>
      <c r="N127" s="93"/>
      <c r="O127" s="93"/>
    </row>
    <row r="128" spans="1:15" s="12" customFormat="1" outlineLevel="1" x14ac:dyDescent="0.25">
      <c r="A128" s="59" t="s">
        <v>178</v>
      </c>
      <c r="B128" s="35"/>
      <c r="C128" s="52"/>
      <c r="D128" s="7"/>
      <c r="E128" s="44"/>
      <c r="F128" s="2"/>
      <c r="G128" s="2"/>
      <c r="H128" s="74"/>
      <c r="I128" s="94"/>
      <c r="J128" s="94"/>
      <c r="K128" s="94"/>
      <c r="L128" s="94"/>
      <c r="M128" s="94"/>
      <c r="N128" s="94"/>
      <c r="O128" s="94"/>
    </row>
    <row r="129" spans="1:15" s="12" customFormat="1" ht="16.5" outlineLevel="1" x14ac:dyDescent="0.3">
      <c r="A129" s="12" t="s">
        <v>8</v>
      </c>
      <c r="B129" s="25"/>
      <c r="C129" s="98">
        <v>1</v>
      </c>
      <c r="D129" t="s">
        <v>89</v>
      </c>
      <c r="E129" s="97">
        <v>52</v>
      </c>
      <c r="F129" s="98">
        <v>20</v>
      </c>
      <c r="G129" s="71">
        <f t="shared" ref="G129:G130" si="17">B129*C129</f>
        <v>0</v>
      </c>
      <c r="H129" s="73" t="str">
        <f t="shared" ref="H129:H130" si="18">IF(B129="","",IF(G129&lt;F129,(IF(G129-F129,ROUNDUP(2*(B129*E129/1.081*0.5),1)/2)),ROUNDUP(2*(B129*E129/1.081*0.45),1)/2))</f>
        <v/>
      </c>
      <c r="I129" s="94"/>
      <c r="J129" s="94"/>
      <c r="K129" s="94"/>
      <c r="L129" s="94"/>
      <c r="M129" s="94"/>
      <c r="N129" s="94"/>
      <c r="O129" s="94"/>
    </row>
    <row r="130" spans="1:15" s="12" customFormat="1" ht="16.5" outlineLevel="1" x14ac:dyDescent="0.3">
      <c r="A130" s="12" t="s">
        <v>9</v>
      </c>
      <c r="B130" s="25"/>
      <c r="C130" s="98">
        <v>1</v>
      </c>
      <c r="D130" t="s">
        <v>90</v>
      </c>
      <c r="E130" s="97">
        <v>71</v>
      </c>
      <c r="F130" s="98">
        <v>10</v>
      </c>
      <c r="G130" s="71">
        <f t="shared" si="17"/>
        <v>0</v>
      </c>
      <c r="H130" s="73" t="str">
        <f t="shared" si="18"/>
        <v/>
      </c>
      <c r="I130" s="94"/>
      <c r="J130" s="94"/>
      <c r="K130" s="94"/>
      <c r="L130" s="94"/>
      <c r="M130" s="94"/>
      <c r="N130" s="94"/>
      <c r="O130" s="94"/>
    </row>
    <row r="131" spans="1:15" s="12" customFormat="1" outlineLevel="1" x14ac:dyDescent="0.25">
      <c r="B131" s="35"/>
      <c r="C131" s="52"/>
      <c r="D131" s="7"/>
      <c r="E131" s="44"/>
      <c r="F131" s="2"/>
      <c r="G131" s="2"/>
      <c r="H131" s="74"/>
      <c r="I131" s="94"/>
      <c r="J131" s="94"/>
      <c r="K131" s="94"/>
      <c r="L131" s="94"/>
      <c r="M131" s="94"/>
      <c r="N131" s="94"/>
      <c r="O131" s="94"/>
    </row>
    <row r="132" spans="1:15" s="12" customFormat="1" outlineLevel="1" x14ac:dyDescent="0.25">
      <c r="A132" s="59" t="s">
        <v>177</v>
      </c>
      <c r="B132" s="35"/>
      <c r="C132" s="52"/>
      <c r="D132" s="7"/>
      <c r="E132" s="44"/>
      <c r="F132" s="2"/>
      <c r="G132" s="2"/>
      <c r="H132" s="74"/>
      <c r="I132" s="94"/>
      <c r="J132" s="94"/>
      <c r="K132" s="94"/>
      <c r="L132" s="94"/>
      <c r="M132" s="94"/>
      <c r="N132" s="94"/>
      <c r="O132" s="94"/>
    </row>
    <row r="133" spans="1:15" s="12" customFormat="1" ht="16.5" outlineLevel="1" x14ac:dyDescent="0.3">
      <c r="A133" s="12" t="s">
        <v>8</v>
      </c>
      <c r="B133" s="25"/>
      <c r="C133" s="98">
        <v>1</v>
      </c>
      <c r="D133" t="s">
        <v>91</v>
      </c>
      <c r="E133" s="97">
        <v>79</v>
      </c>
      <c r="F133" s="2">
        <v>20</v>
      </c>
      <c r="G133" s="71">
        <f t="shared" ref="G133:G134" si="19">B133*C133</f>
        <v>0</v>
      </c>
      <c r="H133" s="73" t="str">
        <f t="shared" ref="H133:H134" si="20">IF(B133="","",IF(G133&lt;F133,(IF(G133-F133,ROUNDUP(2*(B133*E133/1.081*0.5),1)/2)),ROUNDUP(2*(B133*E133/1.081*0.45),1)/2))</f>
        <v/>
      </c>
      <c r="I133" s="94"/>
      <c r="J133" s="94"/>
      <c r="K133" s="94"/>
      <c r="L133" s="94"/>
      <c r="M133" s="94"/>
      <c r="N133" s="94"/>
      <c r="O133" s="94"/>
    </row>
    <row r="134" spans="1:15" s="12" customFormat="1" ht="16.5" outlineLevel="1" x14ac:dyDescent="0.3">
      <c r="A134" s="12" t="s">
        <v>9</v>
      </c>
      <c r="B134" s="25"/>
      <c r="C134" s="98">
        <v>1</v>
      </c>
      <c r="D134" t="s">
        <v>92</v>
      </c>
      <c r="E134" s="97">
        <v>92</v>
      </c>
      <c r="F134" s="2">
        <v>10</v>
      </c>
      <c r="G134" s="71">
        <f t="shared" si="19"/>
        <v>0</v>
      </c>
      <c r="H134" s="73" t="str">
        <f t="shared" si="20"/>
        <v/>
      </c>
      <c r="I134" s="94"/>
      <c r="J134" s="94"/>
      <c r="K134" s="94"/>
      <c r="L134" s="94"/>
      <c r="M134" s="94"/>
      <c r="N134" s="94"/>
      <c r="O134" s="94"/>
    </row>
    <row r="135" spans="1:15" s="12" customFormat="1" outlineLevel="1" x14ac:dyDescent="0.25">
      <c r="B135" s="35"/>
      <c r="C135" s="52"/>
      <c r="D135" s="7"/>
      <c r="E135" s="44"/>
      <c r="F135" s="2"/>
      <c r="G135" s="2"/>
      <c r="H135" s="74"/>
      <c r="I135" s="94"/>
      <c r="J135" s="94"/>
      <c r="K135" s="94"/>
      <c r="L135" s="94"/>
      <c r="M135" s="94"/>
      <c r="N135" s="94"/>
      <c r="O135" s="94"/>
    </row>
    <row r="136" spans="1:15" s="12" customFormat="1" outlineLevel="1" x14ac:dyDescent="0.25">
      <c r="A136" s="59" t="s">
        <v>179</v>
      </c>
      <c r="B136" s="35"/>
      <c r="C136" s="52"/>
      <c r="D136" s="7"/>
      <c r="E136" s="44"/>
      <c r="F136" s="2"/>
      <c r="G136" s="2"/>
      <c r="H136" s="74"/>
      <c r="I136" s="94"/>
      <c r="J136" s="94"/>
      <c r="K136" s="94"/>
      <c r="L136" s="94"/>
      <c r="M136" s="94"/>
      <c r="N136" s="94"/>
      <c r="O136" s="94"/>
    </row>
    <row r="137" spans="1:15" s="12" customFormat="1" ht="16.5" outlineLevel="1" x14ac:dyDescent="0.3">
      <c r="A137" s="12" t="s">
        <v>8</v>
      </c>
      <c r="B137" s="25"/>
      <c r="C137" s="98">
        <v>1</v>
      </c>
      <c r="D137" t="s">
        <v>93</v>
      </c>
      <c r="E137" s="97">
        <v>260</v>
      </c>
      <c r="F137" s="98">
        <v>6</v>
      </c>
      <c r="G137" s="71">
        <f t="shared" ref="G137:G138" si="21">B137*C137</f>
        <v>0</v>
      </c>
      <c r="H137" s="73" t="str">
        <f t="shared" ref="H137:H138" si="22">IF(B137="","",IF(G137&lt;F137,(IF(G137-F137,ROUNDUP(2*(B137*E137/1.081*0.5),1)/2)),ROUNDUP(2*(B137*E137/1.081*0.45),1)/2))</f>
        <v/>
      </c>
      <c r="I137" s="94"/>
      <c r="J137" s="94"/>
      <c r="K137" s="94"/>
      <c r="L137" s="94"/>
      <c r="M137" s="94"/>
      <c r="N137" s="94"/>
      <c r="O137" s="94"/>
    </row>
    <row r="138" spans="1:15" s="12" customFormat="1" ht="16.5" outlineLevel="1" x14ac:dyDescent="0.3">
      <c r="A138" s="12" t="s">
        <v>9</v>
      </c>
      <c r="B138" s="25"/>
      <c r="C138" s="98">
        <v>1</v>
      </c>
      <c r="D138" t="s">
        <v>94</v>
      </c>
      <c r="E138" s="97">
        <v>360</v>
      </c>
      <c r="F138" s="98">
        <v>6</v>
      </c>
      <c r="G138" s="71">
        <f t="shared" si="21"/>
        <v>0</v>
      </c>
      <c r="H138" s="73" t="str">
        <f t="shared" si="22"/>
        <v/>
      </c>
      <c r="I138" s="94"/>
      <c r="J138" s="94"/>
      <c r="K138" s="94"/>
      <c r="L138" s="94"/>
      <c r="M138" s="94"/>
      <c r="N138" s="94"/>
      <c r="O138" s="94"/>
    </row>
    <row r="139" spans="1:15" s="12" customFormat="1" ht="17.25" x14ac:dyDescent="0.3">
      <c r="A139" s="57" t="s">
        <v>180</v>
      </c>
      <c r="B139" s="35"/>
      <c r="C139" s="52"/>
      <c r="D139" s="7"/>
      <c r="E139" s="44"/>
      <c r="F139" s="2"/>
      <c r="G139" s="2"/>
      <c r="H139" s="79">
        <f>SUM(H129:H138)</f>
        <v>0</v>
      </c>
      <c r="I139" s="94"/>
      <c r="J139" s="94"/>
      <c r="K139" s="94"/>
      <c r="L139" s="94"/>
      <c r="M139" s="94"/>
      <c r="N139" s="94"/>
      <c r="O139" s="94"/>
    </row>
    <row r="140" spans="1:15" s="12" customFormat="1" ht="17.25" x14ac:dyDescent="0.3">
      <c r="A140" s="57"/>
      <c r="B140" s="35"/>
      <c r="C140" s="52"/>
      <c r="D140" s="7"/>
      <c r="E140" s="44"/>
      <c r="F140" s="2"/>
      <c r="G140" s="2"/>
      <c r="H140" s="79"/>
      <c r="I140" s="94"/>
      <c r="J140" s="94"/>
      <c r="K140" s="94"/>
      <c r="L140" s="94"/>
      <c r="M140" s="94"/>
      <c r="N140" s="94"/>
      <c r="O140" s="94"/>
    </row>
    <row r="141" spans="1:15" s="51" customFormat="1" ht="17.25" x14ac:dyDescent="0.3">
      <c r="A141" s="101" t="s">
        <v>181</v>
      </c>
      <c r="B141" s="34"/>
      <c r="C141" s="68"/>
      <c r="D141" s="9"/>
      <c r="E141" s="46"/>
      <c r="F141" s="45"/>
      <c r="G141" s="9"/>
      <c r="H141" s="80"/>
      <c r="I141" s="93"/>
      <c r="J141" s="93"/>
      <c r="K141" s="93"/>
      <c r="L141" s="93"/>
      <c r="M141" s="93"/>
      <c r="N141" s="93"/>
      <c r="O141" s="93"/>
    </row>
    <row r="142" spans="1:15" s="12" customFormat="1" outlineLevel="1" x14ac:dyDescent="0.25">
      <c r="A142" s="61" t="s">
        <v>17</v>
      </c>
      <c r="B142" s="35"/>
      <c r="C142" s="52"/>
      <c r="D142" s="7"/>
      <c r="E142" s="44"/>
      <c r="F142" s="2"/>
      <c r="G142" s="2"/>
      <c r="H142" s="74"/>
      <c r="I142" s="94"/>
      <c r="J142" s="94"/>
      <c r="K142" s="94"/>
      <c r="L142" s="94"/>
      <c r="M142" s="94"/>
      <c r="N142" s="94"/>
      <c r="O142" s="94"/>
    </row>
    <row r="143" spans="1:15" s="12" customFormat="1" ht="16.5" outlineLevel="1" x14ac:dyDescent="0.3">
      <c r="A143" s="12" t="s">
        <v>8</v>
      </c>
      <c r="B143" s="25"/>
      <c r="C143" s="98">
        <v>25</v>
      </c>
      <c r="D143" t="s">
        <v>95</v>
      </c>
      <c r="E143" s="97">
        <v>360</v>
      </c>
      <c r="F143" s="98">
        <v>300</v>
      </c>
      <c r="G143" s="71">
        <f t="shared" ref="G143:G144" si="23">B143*C143</f>
        <v>0</v>
      </c>
      <c r="H143" s="73" t="str">
        <f t="shared" ref="H143:H144" si="24">IF(B143="","",IF(G143&lt;F143,(IF(G143-F143,ROUNDUP(2*(B143*E143/1.081*0.5),1)/2)),ROUNDUP(2*(B143*E143/1.081*0.45),1)/2))</f>
        <v/>
      </c>
      <c r="I143" s="94"/>
      <c r="J143" s="94"/>
      <c r="K143" s="94"/>
      <c r="L143" s="94"/>
      <c r="M143" s="94"/>
      <c r="N143" s="94"/>
      <c r="O143" s="94"/>
    </row>
    <row r="144" spans="1:15" s="12" customFormat="1" ht="16.5" outlineLevel="1" x14ac:dyDescent="0.3">
      <c r="A144" s="12" t="s">
        <v>9</v>
      </c>
      <c r="B144" s="25"/>
      <c r="C144" s="98">
        <v>25</v>
      </c>
      <c r="D144" t="s">
        <v>96</v>
      </c>
      <c r="E144" s="97">
        <v>460</v>
      </c>
      <c r="F144" s="98">
        <v>150</v>
      </c>
      <c r="G144" s="71">
        <f t="shared" si="23"/>
        <v>0</v>
      </c>
      <c r="H144" s="73" t="str">
        <f t="shared" si="24"/>
        <v/>
      </c>
      <c r="I144" s="94"/>
      <c r="J144" s="94"/>
      <c r="K144" s="94"/>
      <c r="L144" s="94"/>
      <c r="M144" s="94"/>
      <c r="N144" s="94"/>
      <c r="O144" s="94"/>
    </row>
    <row r="145" spans="1:15" s="12" customFormat="1" outlineLevel="1" x14ac:dyDescent="0.25">
      <c r="B145" s="35"/>
      <c r="C145" s="52"/>
      <c r="D145" s="7"/>
      <c r="E145" s="44"/>
      <c r="F145" s="2"/>
      <c r="G145" s="2"/>
      <c r="H145" s="74"/>
      <c r="I145" s="94"/>
      <c r="J145" s="94"/>
      <c r="K145" s="94"/>
      <c r="L145" s="94"/>
      <c r="M145" s="94"/>
      <c r="N145" s="94"/>
      <c r="O145" s="94"/>
    </row>
    <row r="146" spans="1:15" s="12" customFormat="1" outlineLevel="1" x14ac:dyDescent="0.25">
      <c r="A146" s="61" t="s">
        <v>18</v>
      </c>
      <c r="B146" s="35"/>
      <c r="C146" s="52"/>
      <c r="D146" s="7"/>
      <c r="E146" s="44"/>
      <c r="F146" s="2"/>
      <c r="G146" s="2"/>
      <c r="H146" s="74"/>
      <c r="I146" s="94"/>
      <c r="J146" s="94"/>
      <c r="K146" s="94"/>
      <c r="L146" s="94"/>
      <c r="M146" s="94"/>
      <c r="N146" s="94"/>
      <c r="O146" s="94"/>
    </row>
    <row r="147" spans="1:15" s="12" customFormat="1" ht="16.5" outlineLevel="1" x14ac:dyDescent="0.3">
      <c r="A147" s="12" t="s">
        <v>8</v>
      </c>
      <c r="B147" s="25"/>
      <c r="C147" s="98">
        <v>25</v>
      </c>
      <c r="D147" t="s">
        <v>97</v>
      </c>
      <c r="E147" s="97">
        <v>320</v>
      </c>
      <c r="F147" s="98">
        <v>300</v>
      </c>
      <c r="G147" s="71">
        <f t="shared" ref="G147:G148" si="25">B147*C147</f>
        <v>0</v>
      </c>
      <c r="H147" s="73" t="str">
        <f t="shared" ref="H147:H148" si="26">IF(B147="","",IF(G147&lt;F147,(IF(G147-F147,ROUNDUP(2*(B147*E147/1.081*0.5),1)/2)),ROUNDUP(2*(B147*E147/1.081*0.45),1)/2))</f>
        <v/>
      </c>
      <c r="I147" s="94"/>
      <c r="J147" s="94"/>
      <c r="K147" s="94"/>
      <c r="L147" s="94"/>
      <c r="M147" s="94"/>
      <c r="N147" s="94"/>
      <c r="O147" s="94"/>
    </row>
    <row r="148" spans="1:15" s="12" customFormat="1" ht="16.5" outlineLevel="1" x14ac:dyDescent="0.3">
      <c r="A148" s="12" t="s">
        <v>9</v>
      </c>
      <c r="B148" s="25"/>
      <c r="C148" s="98">
        <v>25</v>
      </c>
      <c r="D148" t="s">
        <v>98</v>
      </c>
      <c r="E148" s="97">
        <v>400</v>
      </c>
      <c r="F148" s="98">
        <v>150</v>
      </c>
      <c r="G148" s="71">
        <f t="shared" si="25"/>
        <v>0</v>
      </c>
      <c r="H148" s="73" t="str">
        <f t="shared" si="26"/>
        <v/>
      </c>
      <c r="I148" s="94"/>
      <c r="J148" s="94"/>
      <c r="K148" s="94"/>
      <c r="L148" s="94"/>
      <c r="M148" s="94"/>
      <c r="N148" s="94"/>
      <c r="O148" s="94"/>
    </row>
    <row r="149" spans="1:15" s="12" customFormat="1" outlineLevel="1" x14ac:dyDescent="0.25">
      <c r="B149" s="35"/>
      <c r="C149" s="52"/>
      <c r="D149" s="7"/>
      <c r="E149" s="44"/>
      <c r="F149" s="2"/>
      <c r="G149" s="2"/>
      <c r="H149" s="74"/>
      <c r="I149" s="94"/>
      <c r="J149" s="94"/>
      <c r="K149" s="94"/>
      <c r="L149" s="94"/>
      <c r="M149" s="94"/>
      <c r="N149" s="94"/>
      <c r="O149" s="94"/>
    </row>
    <row r="150" spans="1:15" s="12" customFormat="1" outlineLevel="1" x14ac:dyDescent="0.25">
      <c r="A150" s="61" t="s">
        <v>182</v>
      </c>
      <c r="B150" s="35"/>
      <c r="C150" s="52"/>
      <c r="D150" s="7"/>
      <c r="E150" s="44"/>
      <c r="F150" s="2"/>
      <c r="G150" s="2"/>
      <c r="H150" s="74"/>
      <c r="I150" s="94"/>
      <c r="J150" s="94"/>
      <c r="K150" s="94"/>
      <c r="L150" s="94"/>
      <c r="M150" s="94"/>
      <c r="N150" s="94"/>
      <c r="O150" s="94"/>
    </row>
    <row r="151" spans="1:15" s="12" customFormat="1" ht="16.5" outlineLevel="1" x14ac:dyDescent="0.3">
      <c r="A151" s="12" t="s">
        <v>8</v>
      </c>
      <c r="B151" s="25"/>
      <c r="C151" s="98">
        <v>25</v>
      </c>
      <c r="D151" t="s">
        <v>99</v>
      </c>
      <c r="E151" s="97">
        <v>200</v>
      </c>
      <c r="F151" s="98">
        <v>300</v>
      </c>
      <c r="G151" s="71">
        <f t="shared" ref="G151:G152" si="27">B151*C151</f>
        <v>0</v>
      </c>
      <c r="H151" s="73" t="str">
        <f t="shared" ref="H151:H152" si="28">IF(B151="","",IF(G151&lt;F151,(IF(G151-F151,ROUNDUP(2*(B151*E151/1.081*0.5),1)/2)),ROUNDUP(2*(B151*E151/1.081*0.45),1)/2))</f>
        <v/>
      </c>
      <c r="I151" s="94"/>
      <c r="J151" s="94"/>
      <c r="K151" s="94"/>
      <c r="L151" s="94"/>
      <c r="M151" s="94"/>
      <c r="N151" s="94"/>
      <c r="O151" s="94"/>
    </row>
    <row r="152" spans="1:15" s="12" customFormat="1" ht="16.5" outlineLevel="1" x14ac:dyDescent="0.3">
      <c r="A152" s="12" t="s">
        <v>9</v>
      </c>
      <c r="B152" s="25"/>
      <c r="C152" s="98">
        <v>25</v>
      </c>
      <c r="D152" t="s">
        <v>100</v>
      </c>
      <c r="E152" s="97">
        <v>320</v>
      </c>
      <c r="F152" s="98">
        <v>150</v>
      </c>
      <c r="G152" s="71">
        <f t="shared" si="27"/>
        <v>0</v>
      </c>
      <c r="H152" s="73" t="str">
        <f t="shared" si="28"/>
        <v/>
      </c>
      <c r="I152" s="94"/>
      <c r="J152" s="94"/>
      <c r="K152" s="94"/>
      <c r="L152" s="94"/>
      <c r="M152" s="94"/>
      <c r="N152" s="94"/>
      <c r="O152" s="94"/>
    </row>
    <row r="153" spans="1:15" s="12" customFormat="1" outlineLevel="1" x14ac:dyDescent="0.25">
      <c r="B153" s="35"/>
      <c r="C153" s="52"/>
      <c r="D153" s="7"/>
      <c r="E153" s="44"/>
      <c r="F153" s="2"/>
      <c r="G153" s="2"/>
      <c r="H153" s="74"/>
      <c r="I153" s="94"/>
      <c r="J153" s="94"/>
      <c r="K153" s="94"/>
      <c r="L153" s="94"/>
      <c r="M153" s="94"/>
      <c r="N153" s="94"/>
      <c r="O153" s="94"/>
    </row>
    <row r="154" spans="1:15" s="12" customFormat="1" outlineLevel="1" x14ac:dyDescent="0.25">
      <c r="A154" s="61" t="s">
        <v>19</v>
      </c>
      <c r="B154" s="35"/>
      <c r="C154" s="52"/>
      <c r="D154" s="7"/>
      <c r="E154" s="44"/>
      <c r="F154" s="2"/>
      <c r="G154" s="2"/>
      <c r="H154" s="74"/>
      <c r="I154" s="94"/>
      <c r="J154" s="94"/>
      <c r="K154" s="94"/>
      <c r="L154" s="94"/>
      <c r="M154" s="94"/>
      <c r="N154" s="94"/>
      <c r="O154" s="94"/>
    </row>
    <row r="155" spans="1:15" s="12" customFormat="1" ht="16.5" outlineLevel="1" x14ac:dyDescent="0.3">
      <c r="A155" s="12" t="s">
        <v>8</v>
      </c>
      <c r="B155" s="25"/>
      <c r="C155" s="98">
        <v>25</v>
      </c>
      <c r="D155" t="s">
        <v>101</v>
      </c>
      <c r="E155" s="97">
        <v>196</v>
      </c>
      <c r="F155" s="98">
        <v>300</v>
      </c>
      <c r="G155" s="71">
        <f t="shared" ref="G155:G156" si="29">B155*C155</f>
        <v>0</v>
      </c>
      <c r="H155" s="73" t="str">
        <f t="shared" ref="H155:H156" si="30">IF(B155="","",IF(G155&lt;F155,(IF(G155-F155,ROUNDUP(2*(B155*E155/1.081*0.5),1)/2)),ROUNDUP(2*(B155*E155/1.081*0.45),1)/2))</f>
        <v/>
      </c>
      <c r="I155" s="94"/>
      <c r="J155" s="94"/>
      <c r="K155" s="94"/>
      <c r="L155" s="94"/>
      <c r="M155" s="94"/>
      <c r="N155" s="94"/>
      <c r="O155" s="94"/>
    </row>
    <row r="156" spans="1:15" s="12" customFormat="1" ht="16.5" outlineLevel="1" x14ac:dyDescent="0.3">
      <c r="A156" s="12" t="s">
        <v>9</v>
      </c>
      <c r="B156" s="25"/>
      <c r="C156" s="98">
        <v>25</v>
      </c>
      <c r="D156" t="s">
        <v>102</v>
      </c>
      <c r="E156" s="97">
        <v>310</v>
      </c>
      <c r="F156" s="98">
        <v>150</v>
      </c>
      <c r="G156" s="71">
        <f t="shared" si="29"/>
        <v>0</v>
      </c>
      <c r="H156" s="73" t="str">
        <f t="shared" si="30"/>
        <v/>
      </c>
      <c r="I156" s="94"/>
      <c r="J156" s="94"/>
      <c r="K156" s="94"/>
      <c r="L156" s="94"/>
      <c r="M156" s="94"/>
      <c r="N156" s="94"/>
      <c r="O156" s="94"/>
    </row>
    <row r="157" spans="1:15" s="60" customFormat="1" ht="17.25" x14ac:dyDescent="0.3">
      <c r="A157" s="60" t="s">
        <v>183</v>
      </c>
      <c r="B157" s="36"/>
      <c r="C157" s="62"/>
      <c r="D157" s="62"/>
      <c r="E157" s="62"/>
      <c r="F157" s="62"/>
      <c r="G157" s="69"/>
      <c r="H157" s="80">
        <f>SUM(H143:H156)</f>
        <v>0</v>
      </c>
      <c r="I157" s="96"/>
      <c r="J157" s="96"/>
      <c r="K157" s="96"/>
      <c r="L157" s="96"/>
      <c r="M157" s="96"/>
      <c r="N157" s="96"/>
      <c r="O157" s="96"/>
    </row>
    <row r="158" spans="1:15" s="60" customFormat="1" ht="17.25" x14ac:dyDescent="0.3">
      <c r="B158" s="36"/>
      <c r="C158" s="62"/>
      <c r="D158" s="62"/>
      <c r="E158" s="62"/>
      <c r="F158" s="62"/>
      <c r="G158" s="69"/>
      <c r="H158" s="80"/>
      <c r="I158" s="96"/>
      <c r="J158" s="96"/>
      <c r="K158" s="96"/>
      <c r="L158" s="96"/>
      <c r="M158" s="96"/>
      <c r="N158" s="96"/>
      <c r="O158" s="96"/>
    </row>
    <row r="159" spans="1:15" s="12" customFormat="1" ht="15" x14ac:dyDescent="0.25">
      <c r="A159" s="101" t="s">
        <v>184</v>
      </c>
      <c r="B159" s="35"/>
      <c r="C159" s="52"/>
      <c r="D159" s="7"/>
      <c r="E159" s="44"/>
      <c r="F159" s="2"/>
      <c r="G159" s="2"/>
      <c r="H159" s="74"/>
      <c r="I159" s="94"/>
      <c r="J159" s="94"/>
      <c r="K159" s="94"/>
      <c r="L159" s="94"/>
      <c r="M159" s="94"/>
      <c r="N159" s="94"/>
      <c r="O159" s="94"/>
    </row>
    <row r="160" spans="1:15" s="12" customFormat="1" outlineLevel="1" x14ac:dyDescent="0.25">
      <c r="A160" s="64" t="s">
        <v>162</v>
      </c>
      <c r="B160" s="35"/>
      <c r="C160" s="52"/>
      <c r="D160" s="7"/>
      <c r="E160" s="44"/>
      <c r="F160" s="2"/>
      <c r="G160" s="2"/>
      <c r="H160" s="74"/>
      <c r="I160" s="94"/>
      <c r="J160" s="94"/>
      <c r="K160" s="94"/>
      <c r="L160" s="94"/>
      <c r="M160" s="94"/>
      <c r="N160" s="94"/>
      <c r="O160" s="94"/>
    </row>
    <row r="161" spans="1:15" s="12" customFormat="1" ht="16.5" outlineLevel="1" x14ac:dyDescent="0.3">
      <c r="A161" s="12" t="s">
        <v>20</v>
      </c>
      <c r="B161" s="25">
        <v>1</v>
      </c>
      <c r="C161" s="98">
        <v>14</v>
      </c>
      <c r="D161" t="s">
        <v>103</v>
      </c>
      <c r="E161" s="111">
        <v>125.3</v>
      </c>
      <c r="F161" s="98">
        <v>504</v>
      </c>
      <c r="G161" s="71">
        <f t="shared" ref="G161:G164" si="31">B161*C161</f>
        <v>14</v>
      </c>
      <c r="H161" s="73">
        <f t="shared" ref="H161:H164" si="32">IF(B161="","",IF(G161&lt;F161,(IF(G161-F161,ROUNDUP(2*(B161*E161/1.081*0.5),1)/2)),ROUNDUP(2*(B161*E161/1.081*0.45),1)/2))</f>
        <v>58</v>
      </c>
      <c r="I161" s="94"/>
      <c r="J161" s="94"/>
      <c r="K161" s="94"/>
      <c r="L161" s="94"/>
      <c r="M161" s="94"/>
      <c r="N161" s="94"/>
      <c r="O161" s="94"/>
    </row>
    <row r="162" spans="1:15" s="12" customFormat="1" ht="16.5" outlineLevel="1" x14ac:dyDescent="0.3">
      <c r="A162" s="12" t="s">
        <v>21</v>
      </c>
      <c r="B162" s="25">
        <v>1</v>
      </c>
      <c r="C162" s="98">
        <v>10</v>
      </c>
      <c r="D162" t="s">
        <v>104</v>
      </c>
      <c r="E162" s="111">
        <v>123.2</v>
      </c>
      <c r="F162" s="98">
        <v>360</v>
      </c>
      <c r="G162" s="71">
        <f t="shared" si="31"/>
        <v>10</v>
      </c>
      <c r="H162" s="73">
        <f t="shared" si="32"/>
        <v>57</v>
      </c>
      <c r="I162" s="94"/>
      <c r="J162" s="94"/>
      <c r="K162" s="94"/>
      <c r="L162" s="94"/>
      <c r="M162" s="94"/>
      <c r="N162" s="94"/>
      <c r="O162" s="94"/>
    </row>
    <row r="163" spans="1:15" s="12" customFormat="1" ht="16.5" outlineLevel="1" x14ac:dyDescent="0.3">
      <c r="A163" s="12" t="s">
        <v>22</v>
      </c>
      <c r="B163" s="25"/>
      <c r="C163" s="98">
        <v>28</v>
      </c>
      <c r="D163" t="s">
        <v>105</v>
      </c>
      <c r="E163" s="97">
        <v>300</v>
      </c>
      <c r="F163" s="98">
        <v>504</v>
      </c>
      <c r="G163" s="71">
        <f t="shared" si="31"/>
        <v>0</v>
      </c>
      <c r="H163" s="73" t="str">
        <f t="shared" si="32"/>
        <v/>
      </c>
      <c r="I163" s="94"/>
      <c r="J163" s="94"/>
      <c r="K163" s="94"/>
      <c r="L163" s="94"/>
      <c r="M163" s="94"/>
      <c r="N163" s="94"/>
      <c r="O163" s="94"/>
    </row>
    <row r="164" spans="1:15" s="12" customFormat="1" ht="16.5" outlineLevel="1" x14ac:dyDescent="0.3">
      <c r="A164" s="12" t="s">
        <v>23</v>
      </c>
      <c r="B164" s="25"/>
      <c r="C164" s="98">
        <v>20</v>
      </c>
      <c r="D164" t="s">
        <v>106</v>
      </c>
      <c r="E164" s="97">
        <v>300</v>
      </c>
      <c r="F164" s="98">
        <v>360</v>
      </c>
      <c r="G164" s="71">
        <f t="shared" si="31"/>
        <v>0</v>
      </c>
      <c r="H164" s="73" t="str">
        <f t="shared" si="32"/>
        <v/>
      </c>
      <c r="I164" s="94"/>
      <c r="J164" s="94"/>
      <c r="K164" s="94"/>
      <c r="L164" s="94"/>
      <c r="M164" s="94"/>
      <c r="N164" s="94"/>
      <c r="O164" s="94"/>
    </row>
    <row r="165" spans="1:15" s="12" customFormat="1" outlineLevel="1" x14ac:dyDescent="0.25">
      <c r="B165" s="35"/>
      <c r="C165" s="52"/>
      <c r="D165" s="7"/>
      <c r="E165" s="44"/>
      <c r="F165" s="2"/>
      <c r="G165" s="2"/>
      <c r="H165" s="74"/>
      <c r="I165" s="94"/>
      <c r="J165" s="94"/>
      <c r="K165" s="94"/>
      <c r="L165" s="94"/>
      <c r="M165" s="94"/>
      <c r="N165" s="94"/>
      <c r="O165" s="94"/>
    </row>
    <row r="166" spans="1:15" s="12" customFormat="1" outlineLevel="1" x14ac:dyDescent="0.25">
      <c r="A166" s="64" t="s">
        <v>24</v>
      </c>
      <c r="B166" s="35"/>
      <c r="C166" s="52"/>
      <c r="D166" s="7"/>
      <c r="E166" s="44"/>
      <c r="F166" s="2"/>
      <c r="G166" s="2"/>
      <c r="H166" s="74"/>
      <c r="I166" s="94"/>
      <c r="J166" s="94"/>
      <c r="K166" s="94"/>
      <c r="L166" s="94"/>
      <c r="M166" s="94"/>
      <c r="N166" s="94"/>
      <c r="O166" s="94"/>
    </row>
    <row r="167" spans="1:15" s="12" customFormat="1" ht="16.5" outlineLevel="1" x14ac:dyDescent="0.3">
      <c r="A167" s="12" t="s">
        <v>25</v>
      </c>
      <c r="B167" s="25"/>
      <c r="C167" s="98">
        <v>1</v>
      </c>
      <c r="D167" t="s">
        <v>107</v>
      </c>
      <c r="E167" s="97">
        <v>6.3</v>
      </c>
      <c r="F167" s="98">
        <v>86</v>
      </c>
      <c r="G167" s="71">
        <f>B167*C167</f>
        <v>0</v>
      </c>
      <c r="H167" s="73" t="str">
        <f>IF(B167="","",IF(G167&lt;F167,(IF(G167-F167,ROUNDUP(2*(B167*E167/1.081*0.5),1)/2)),ROUNDUP(2*(B167*E167/1.081*0.45),1)/2))</f>
        <v/>
      </c>
      <c r="I167" s="94"/>
      <c r="J167" s="94"/>
      <c r="K167" s="94"/>
      <c r="L167" s="94"/>
      <c r="M167" s="94"/>
      <c r="N167" s="94"/>
      <c r="O167" s="94"/>
    </row>
    <row r="168" spans="1:15" s="12" customFormat="1" ht="16.5" outlineLevel="1" x14ac:dyDescent="0.3">
      <c r="A168" s="12" t="s">
        <v>20</v>
      </c>
      <c r="B168" s="25"/>
      <c r="C168" s="98">
        <v>2</v>
      </c>
      <c r="D168" t="s">
        <v>108</v>
      </c>
      <c r="E168" s="97">
        <v>13.8</v>
      </c>
      <c r="F168" s="98">
        <v>172</v>
      </c>
      <c r="G168" s="71">
        <f>B168*C168</f>
        <v>0</v>
      </c>
      <c r="H168" s="73" t="str">
        <f>IF(B168="","",IF(G168&lt;F168,(IF(G168-F168,ROUNDUP(2*(B168*E168/1.081*0.5),1)/2)),ROUNDUP(2*(B168*E168/1.081*0.45),1)/2))</f>
        <v/>
      </c>
      <c r="I168" s="94"/>
      <c r="J168" s="94"/>
      <c r="K168" s="94"/>
      <c r="L168" s="94"/>
      <c r="M168" s="94"/>
      <c r="N168" s="94"/>
      <c r="O168" s="94"/>
    </row>
    <row r="169" spans="1:15" s="12" customFormat="1" ht="16.5" outlineLevel="1" x14ac:dyDescent="0.3">
      <c r="A169" s="12" t="s">
        <v>21</v>
      </c>
      <c r="B169" s="25"/>
      <c r="C169" s="98">
        <v>2</v>
      </c>
      <c r="D169" t="s">
        <v>109</v>
      </c>
      <c r="E169" s="97">
        <v>22</v>
      </c>
      <c r="F169" s="98">
        <v>102</v>
      </c>
      <c r="G169" s="71">
        <f>B169*C169</f>
        <v>0</v>
      </c>
      <c r="H169" s="73" t="str">
        <f>IF(B169="","",IF(G169&lt;F169,(IF(G169-F169,ROUNDUP(2*(B169*E169/1.081*0.5),1)/2)),ROUNDUP(2*(B169*E169/1.081*0.45),1)/2))</f>
        <v/>
      </c>
      <c r="I169" s="94"/>
      <c r="J169" s="94"/>
      <c r="K169" s="94"/>
      <c r="L169" s="94"/>
      <c r="M169" s="94"/>
      <c r="N169" s="94"/>
      <c r="O169" s="94"/>
    </row>
    <row r="170" spans="1:15" s="12" customFormat="1" ht="16.5" outlineLevel="1" x14ac:dyDescent="0.3">
      <c r="A170" s="12" t="s">
        <v>22</v>
      </c>
      <c r="B170" s="25"/>
      <c r="C170" s="98">
        <v>4</v>
      </c>
      <c r="D170" t="s">
        <v>110</v>
      </c>
      <c r="E170" s="97">
        <v>28</v>
      </c>
      <c r="F170" s="98">
        <v>344</v>
      </c>
      <c r="G170" s="71">
        <f>B170*C170</f>
        <v>0</v>
      </c>
      <c r="H170" s="73" t="str">
        <f>IF(B170="","",IF(G170&lt;F170,(IF(G170-F170,ROUNDUP(2*(B170*E170/1.081*0.5),1)/2)),ROUNDUP(2*(B170*E170/1.081*0.45),1)/2))</f>
        <v/>
      </c>
      <c r="I170" s="94"/>
      <c r="J170" s="94"/>
      <c r="K170" s="94"/>
      <c r="L170" s="94"/>
      <c r="M170" s="94"/>
      <c r="N170" s="94"/>
      <c r="O170" s="94"/>
    </row>
    <row r="171" spans="1:15" s="12" customFormat="1" ht="16.5" outlineLevel="1" x14ac:dyDescent="0.3">
      <c r="A171" s="12" t="s">
        <v>23</v>
      </c>
      <c r="B171" s="25"/>
      <c r="C171" s="98">
        <v>4</v>
      </c>
      <c r="D171" t="s">
        <v>111</v>
      </c>
      <c r="E171" s="97">
        <v>44</v>
      </c>
      <c r="F171" s="98">
        <v>204</v>
      </c>
      <c r="G171" s="71">
        <f>B171*C171</f>
        <v>0</v>
      </c>
      <c r="H171" s="73" t="str">
        <f>IF(B171="","",IF(G171&lt;F171,(IF(G171-F171,ROUNDUP(2*(B171*E171/1.081*0.5),1)/2)),ROUNDUP(2*(B171*E171/1.081*0.45),1)/2))</f>
        <v/>
      </c>
      <c r="I171" s="94"/>
      <c r="J171" s="94"/>
      <c r="K171" s="94"/>
      <c r="L171" s="94"/>
      <c r="M171" s="94"/>
      <c r="N171" s="94"/>
      <c r="O171" s="94"/>
    </row>
    <row r="172" spans="1:15" s="12" customFormat="1" outlineLevel="1" x14ac:dyDescent="0.25">
      <c r="B172" s="35"/>
      <c r="C172" s="52"/>
      <c r="D172" s="7"/>
      <c r="E172" s="44"/>
      <c r="F172" s="2"/>
      <c r="G172" s="2"/>
      <c r="H172" s="74"/>
      <c r="I172" s="94"/>
      <c r="J172" s="94"/>
      <c r="K172" s="94"/>
      <c r="L172" s="94"/>
      <c r="M172" s="94"/>
      <c r="N172" s="94"/>
      <c r="O172" s="94"/>
    </row>
    <row r="173" spans="1:15" s="12" customFormat="1" outlineLevel="1" x14ac:dyDescent="0.25">
      <c r="A173" s="64" t="s">
        <v>26</v>
      </c>
      <c r="B173" s="35"/>
      <c r="C173" s="52"/>
      <c r="D173" s="7"/>
      <c r="E173" s="44"/>
      <c r="F173" s="2"/>
      <c r="G173" s="2"/>
      <c r="H173" s="74"/>
      <c r="I173" s="94"/>
      <c r="J173" s="94"/>
      <c r="K173" s="94"/>
      <c r="L173" s="94"/>
      <c r="M173" s="94"/>
      <c r="N173" s="94"/>
      <c r="O173" s="94"/>
    </row>
    <row r="174" spans="1:15" s="12" customFormat="1" ht="16.5" outlineLevel="1" x14ac:dyDescent="0.3">
      <c r="A174" s="12" t="s">
        <v>25</v>
      </c>
      <c r="B174" s="25"/>
      <c r="C174" s="98">
        <v>1</v>
      </c>
      <c r="D174" t="s">
        <v>112</v>
      </c>
      <c r="E174" s="97">
        <v>9.1</v>
      </c>
      <c r="F174" s="98">
        <v>86</v>
      </c>
      <c r="G174" s="71">
        <f>B174*C174</f>
        <v>0</v>
      </c>
      <c r="H174" s="73" t="str">
        <f>IF(B174="","",IF(G174&lt;F174,(IF(G174-F174,ROUNDUP(2*(B174*E174/1.081*0.5),1)/2)),ROUNDUP(2*(B174*E174/1.081*0.45),1)/2))</f>
        <v/>
      </c>
      <c r="I174" s="94"/>
      <c r="J174" s="94"/>
      <c r="K174" s="94"/>
      <c r="L174" s="94"/>
      <c r="M174" s="94"/>
      <c r="N174" s="94"/>
      <c r="O174" s="94"/>
    </row>
    <row r="175" spans="1:15" s="12" customFormat="1" ht="16.5" outlineLevel="1" x14ac:dyDescent="0.3">
      <c r="A175" s="12" t="s">
        <v>20</v>
      </c>
      <c r="B175" s="25"/>
      <c r="C175" s="98">
        <v>2</v>
      </c>
      <c r="D175" t="s">
        <v>113</v>
      </c>
      <c r="E175" s="97">
        <v>21</v>
      </c>
      <c r="F175" s="98">
        <v>172</v>
      </c>
      <c r="G175" s="71">
        <f>B175*C175</f>
        <v>0</v>
      </c>
      <c r="H175" s="73" t="str">
        <f>IF(B175="","",IF(G175&lt;F175,(IF(G175-F175,ROUNDUP(2*(B175*E175/1.081*0.5),1)/2)),ROUNDUP(2*(B175*E175/1.081*0.45),1)/2))</f>
        <v/>
      </c>
      <c r="I175" s="94"/>
      <c r="J175" s="94"/>
      <c r="K175" s="94"/>
      <c r="L175" s="94"/>
      <c r="M175" s="94"/>
      <c r="N175" s="94"/>
      <c r="O175" s="94"/>
    </row>
    <row r="176" spans="1:15" s="12" customFormat="1" ht="16.5" outlineLevel="1" x14ac:dyDescent="0.3">
      <c r="A176" s="12" t="s">
        <v>21</v>
      </c>
      <c r="B176" s="25"/>
      <c r="C176" s="98">
        <v>2</v>
      </c>
      <c r="D176" t="s">
        <v>114</v>
      </c>
      <c r="E176" s="97">
        <v>34</v>
      </c>
      <c r="F176" s="98">
        <v>102</v>
      </c>
      <c r="G176" s="71">
        <f>B176*C176</f>
        <v>0</v>
      </c>
      <c r="H176" s="73" t="str">
        <f>IF(B176="","",IF(G176&lt;F176,(IF(G176-F176,ROUNDUP(2*(B176*E176/1.081*0.5),1)/2)),ROUNDUP(2*(B176*E176/1.081*0.45),1)/2))</f>
        <v/>
      </c>
      <c r="I176" s="94"/>
      <c r="J176" s="94"/>
      <c r="K176" s="94"/>
      <c r="L176" s="94"/>
      <c r="M176" s="94"/>
      <c r="N176" s="94"/>
      <c r="O176" s="94"/>
    </row>
    <row r="177" spans="1:15" s="12" customFormat="1" ht="16.5" outlineLevel="1" x14ac:dyDescent="0.3">
      <c r="A177" s="12" t="s">
        <v>22</v>
      </c>
      <c r="B177" s="25"/>
      <c r="C177" s="98">
        <v>4</v>
      </c>
      <c r="D177" t="s">
        <v>115</v>
      </c>
      <c r="E177" s="97">
        <v>41</v>
      </c>
      <c r="F177" s="98">
        <v>344</v>
      </c>
      <c r="G177" s="71">
        <f>B177*C177</f>
        <v>0</v>
      </c>
      <c r="H177" s="73" t="str">
        <f>IF(B177="","",IF(G177&lt;F177,(IF(G177-F177,ROUNDUP(2*(B177*E177/1.081*0.5),1)/2)),ROUNDUP(2*(B177*E177/1.081*0.45),1)/2))</f>
        <v/>
      </c>
      <c r="I177" s="94"/>
      <c r="J177" s="94"/>
      <c r="K177" s="94"/>
      <c r="L177" s="94"/>
      <c r="M177" s="94"/>
      <c r="N177" s="94"/>
      <c r="O177" s="94"/>
    </row>
    <row r="178" spans="1:15" s="12" customFormat="1" ht="16.5" outlineLevel="1" x14ac:dyDescent="0.3">
      <c r="A178" s="12" t="s">
        <v>23</v>
      </c>
      <c r="B178" s="25"/>
      <c r="C178" s="98">
        <v>4</v>
      </c>
      <c r="D178" t="s">
        <v>116</v>
      </c>
      <c r="E178" s="97">
        <v>67</v>
      </c>
      <c r="F178" s="98">
        <v>204</v>
      </c>
      <c r="G178" s="71">
        <f>B178*C178</f>
        <v>0</v>
      </c>
      <c r="H178" s="73" t="str">
        <f>IF(B178="","",IF(G178&lt;F178,(IF(G178-F178,ROUNDUP(2*(B178*E178/1.081*0.5),1)/2)),ROUNDUP(2*(B178*E178/1.081*0.45),1)/2))</f>
        <v/>
      </c>
      <c r="I178" s="94"/>
      <c r="J178" s="94"/>
      <c r="K178" s="94"/>
      <c r="L178" s="94"/>
      <c r="M178" s="94"/>
      <c r="N178" s="94"/>
      <c r="O178" s="94"/>
    </row>
    <row r="179" spans="1:15" s="12" customFormat="1" ht="17.25" x14ac:dyDescent="0.3">
      <c r="A179" s="63" t="s">
        <v>31</v>
      </c>
      <c r="B179" s="35"/>
      <c r="C179" s="52"/>
      <c r="D179" s="7"/>
      <c r="E179" s="44"/>
      <c r="F179" s="2"/>
      <c r="G179" s="2"/>
      <c r="H179" s="81">
        <f>SUM(H161:H178)</f>
        <v>115</v>
      </c>
      <c r="I179" s="94"/>
      <c r="J179" s="94"/>
      <c r="K179" s="94"/>
      <c r="L179" s="94"/>
      <c r="M179" s="94"/>
      <c r="N179" s="94"/>
      <c r="O179" s="94"/>
    </row>
    <row r="180" spans="1:15" s="12" customFormat="1" ht="17.25" x14ac:dyDescent="0.3">
      <c r="A180" s="63"/>
      <c r="B180" s="35"/>
      <c r="C180" s="52"/>
      <c r="D180" s="7"/>
      <c r="E180" s="44"/>
      <c r="F180" s="2"/>
      <c r="G180" s="2"/>
      <c r="H180" s="81"/>
      <c r="I180" s="94"/>
      <c r="J180" s="94"/>
      <c r="K180" s="94"/>
      <c r="L180" s="94"/>
      <c r="M180" s="94"/>
      <c r="N180" s="94"/>
      <c r="O180" s="94"/>
    </row>
    <row r="181" spans="1:15" s="12" customFormat="1" ht="17.25" x14ac:dyDescent="0.3">
      <c r="A181" s="101" t="s">
        <v>185</v>
      </c>
      <c r="B181" s="35"/>
      <c r="C181" s="52"/>
      <c r="D181" s="7"/>
      <c r="E181" s="44"/>
      <c r="F181" s="2"/>
      <c r="G181" s="2"/>
      <c r="H181" s="81"/>
      <c r="I181" s="94"/>
      <c r="J181" s="94"/>
      <c r="K181" s="94"/>
      <c r="L181" s="94"/>
      <c r="M181" s="94"/>
      <c r="N181" s="94"/>
      <c r="O181" s="94"/>
    </row>
    <row r="182" spans="1:15" outlineLevel="1" x14ac:dyDescent="0.25">
      <c r="A182" s="12" t="s">
        <v>27</v>
      </c>
      <c r="B182" s="35"/>
      <c r="H182" s="74"/>
    </row>
    <row r="183" spans="1:15" ht="16.5" outlineLevel="1" x14ac:dyDescent="0.3">
      <c r="A183" s="12" t="s">
        <v>8</v>
      </c>
      <c r="B183" s="25"/>
      <c r="C183" s="98">
        <v>10</v>
      </c>
      <c r="D183" t="s">
        <v>117</v>
      </c>
      <c r="E183" s="97">
        <v>26</v>
      </c>
      <c r="F183" s="98">
        <v>160</v>
      </c>
      <c r="G183" s="71">
        <f>B183*C183</f>
        <v>0</v>
      </c>
      <c r="H183" s="73" t="str">
        <f>IF(B183="","",IF(G183&lt;F183,(IF(G183-F183,ROUNDUP(2*(B183*E183/1.081*0.5),1)/2)),ROUNDUP(2*(B183*E183/1.081*0.45),1)/2))</f>
        <v/>
      </c>
      <c r="I183" s="94"/>
    </row>
    <row r="184" spans="1:15" ht="16.5" outlineLevel="1" x14ac:dyDescent="0.3">
      <c r="A184" s="12" t="s">
        <v>9</v>
      </c>
      <c r="B184" s="25"/>
      <c r="C184" s="98">
        <v>10</v>
      </c>
      <c r="D184" t="s">
        <v>118</v>
      </c>
      <c r="E184" s="97">
        <v>35</v>
      </c>
      <c r="F184" s="98">
        <v>100</v>
      </c>
      <c r="G184" s="71">
        <f>B184*C184</f>
        <v>0</v>
      </c>
      <c r="H184" s="73" t="str">
        <f>IF(B184="","",IF(G184&lt;F184,(IF(G184-F184,ROUNDUP(2*(B184*E184/1.081*0.5),1)/2)),ROUNDUP(2*(B184*E184/1.081*0.45),1)/2))</f>
        <v/>
      </c>
      <c r="I184" s="94"/>
    </row>
    <row r="185" spans="1:15" outlineLevel="1" x14ac:dyDescent="0.25">
      <c r="B185" s="35"/>
      <c r="H185" s="74"/>
    </row>
    <row r="186" spans="1:15" outlineLevel="1" x14ac:dyDescent="0.25">
      <c r="A186" s="12" t="s">
        <v>186</v>
      </c>
      <c r="B186" s="35"/>
      <c r="H186" s="74"/>
    </row>
    <row r="187" spans="1:15" ht="16.5" outlineLevel="1" x14ac:dyDescent="0.3">
      <c r="A187" s="12" t="s">
        <v>8</v>
      </c>
      <c r="B187" s="25"/>
      <c r="C187" s="98">
        <v>1</v>
      </c>
      <c r="D187" t="s">
        <v>119</v>
      </c>
      <c r="E187" s="97">
        <v>3.5</v>
      </c>
      <c r="F187" s="98">
        <v>500</v>
      </c>
      <c r="G187" s="71">
        <f>B187*C187</f>
        <v>0</v>
      </c>
      <c r="H187" s="73" t="str">
        <f>IF(B187="","",IF(G187&lt;F187,(IF(G187-F187,ROUNDUP(2*(B187*E187/1.081*0.5),1)/2)),ROUNDUP(2*(B187*E187/1.081*0.45),1)/2))</f>
        <v/>
      </c>
      <c r="I187" s="94"/>
    </row>
    <row r="188" spans="1:15" ht="16.5" outlineLevel="1" x14ac:dyDescent="0.3">
      <c r="A188" s="12" t="s">
        <v>9</v>
      </c>
      <c r="B188" s="25"/>
      <c r="C188" s="98">
        <v>1</v>
      </c>
      <c r="D188" t="s">
        <v>120</v>
      </c>
      <c r="E188" s="97">
        <v>3.8</v>
      </c>
      <c r="F188" s="98">
        <v>300</v>
      </c>
      <c r="G188" s="71">
        <f>B188*C188</f>
        <v>0</v>
      </c>
      <c r="H188" s="73" t="str">
        <f>IF(B188="","",IF(G188&lt;F188,(IF(G188-F188,ROUNDUP(2*(B188*E188/1.081*0.5),1)/2)),ROUNDUP(2*(B188*E188/1.081*0.45),1)/2))</f>
        <v/>
      </c>
      <c r="I188" s="94"/>
    </row>
    <row r="189" spans="1:15" ht="17.25" x14ac:dyDescent="0.3">
      <c r="A189" s="51" t="s">
        <v>187</v>
      </c>
      <c r="B189" s="35"/>
      <c r="H189" s="82">
        <f>SUM(H183:H188)</f>
        <v>0</v>
      </c>
    </row>
    <row r="190" spans="1:15" ht="17.25" x14ac:dyDescent="0.3">
      <c r="A190" s="51"/>
      <c r="B190" s="35"/>
      <c r="H190" s="74"/>
    </row>
    <row r="191" spans="1:15" ht="15" x14ac:dyDescent="0.25">
      <c r="A191" s="101" t="s">
        <v>188</v>
      </c>
      <c r="B191" s="35"/>
      <c r="H191" s="74"/>
    </row>
    <row r="192" spans="1:15" outlineLevel="1" x14ac:dyDescent="0.25">
      <c r="A192" s="66" t="s">
        <v>189</v>
      </c>
      <c r="B192" s="35"/>
      <c r="H192" s="74"/>
    </row>
    <row r="193" spans="1:9" ht="16.5" outlineLevel="1" x14ac:dyDescent="0.3">
      <c r="A193" s="12" t="s">
        <v>190</v>
      </c>
      <c r="B193" s="25"/>
      <c r="C193" s="98">
        <v>10</v>
      </c>
      <c r="D193" t="s">
        <v>121</v>
      </c>
      <c r="E193" s="97">
        <v>9.5</v>
      </c>
      <c r="F193" s="98">
        <v>250</v>
      </c>
      <c r="G193" s="71">
        <f>B193*C193</f>
        <v>0</v>
      </c>
      <c r="H193" s="73" t="str">
        <f>IF(B193="","",IF(G193&lt;F193,(IF(G193-F193,ROUNDUP(2*(B193*E193/1.081*0.5),1)/2)),ROUNDUP(2*(B193*E193/1.081*0.45),1)/2))</f>
        <v/>
      </c>
      <c r="I193" s="94"/>
    </row>
    <row r="194" spans="1:9" ht="16.5" outlineLevel="1" x14ac:dyDescent="0.3">
      <c r="A194" s="12" t="s">
        <v>191</v>
      </c>
      <c r="B194" s="25"/>
      <c r="C194" s="98">
        <v>10</v>
      </c>
      <c r="D194" t="s">
        <v>122</v>
      </c>
      <c r="E194" s="97">
        <v>27</v>
      </c>
      <c r="F194" s="98">
        <v>250</v>
      </c>
      <c r="G194" s="71">
        <f>B194*C194</f>
        <v>0</v>
      </c>
      <c r="H194" s="73" t="str">
        <f>IF(B194="","",IF(G194&lt;F194,(IF(G194-F194,ROUNDUP(2*(B194*E194/1.081*0.5),1)/2)),ROUNDUP(2*(B194*E194/1.081*0.45),1)/2))</f>
        <v/>
      </c>
      <c r="I194" s="94"/>
    </row>
    <row r="195" spans="1:9" ht="16.5" outlineLevel="1" x14ac:dyDescent="0.3">
      <c r="A195" s="12" t="s">
        <v>192</v>
      </c>
      <c r="B195" s="25"/>
      <c r="C195" s="98">
        <v>10</v>
      </c>
      <c r="D195" t="s">
        <v>123</v>
      </c>
      <c r="E195" s="97">
        <v>33</v>
      </c>
      <c r="F195" s="98">
        <v>250</v>
      </c>
      <c r="G195" s="71">
        <f>B195*C195</f>
        <v>0</v>
      </c>
      <c r="H195" s="73" t="str">
        <f>IF(B195="","",IF(G195&lt;F195,(IF(G195-F195,ROUNDUP(2*(B195*E195/1.081*0.5),1)/2)),ROUNDUP(2*(B195*E195/1.081*0.45),1)/2))</f>
        <v/>
      </c>
      <c r="I195" s="94"/>
    </row>
    <row r="196" spans="1:9" outlineLevel="1" x14ac:dyDescent="0.25">
      <c r="B196" s="35"/>
      <c r="H196" s="74"/>
    </row>
    <row r="197" spans="1:9" outlineLevel="1" x14ac:dyDescent="0.25">
      <c r="A197" s="66" t="s">
        <v>193</v>
      </c>
      <c r="B197" s="35"/>
      <c r="H197" s="74"/>
    </row>
    <row r="198" spans="1:9" ht="16.5" outlineLevel="1" x14ac:dyDescent="0.3">
      <c r="A198" s="12" t="s">
        <v>28</v>
      </c>
      <c r="B198" s="25"/>
      <c r="C198" s="98">
        <v>1</v>
      </c>
      <c r="D198" t="s">
        <v>124</v>
      </c>
      <c r="E198" s="97">
        <v>9.1</v>
      </c>
      <c r="F198" s="98">
        <v>6</v>
      </c>
      <c r="G198" s="71">
        <f>B198*C198</f>
        <v>0</v>
      </c>
      <c r="H198" s="73" t="str">
        <f>IF(B198="","",IF(G198&lt;F198,(IF(G198-F198,ROUNDUP(2*(B198*E198/1.081*0.5),1)/2)),ROUNDUP(2*(B198*E198/1.081*0.45),1)/2))</f>
        <v/>
      </c>
      <c r="I198" s="94"/>
    </row>
    <row r="199" spans="1:9" ht="16.5" outlineLevel="1" x14ac:dyDescent="0.3">
      <c r="A199" s="12" t="s">
        <v>29</v>
      </c>
      <c r="B199" s="25"/>
      <c r="C199" s="98">
        <v>1</v>
      </c>
      <c r="D199" t="s">
        <v>125</v>
      </c>
      <c r="E199" s="97">
        <v>24</v>
      </c>
      <c r="F199" s="98">
        <v>6</v>
      </c>
      <c r="G199" s="71">
        <f>B199*C199</f>
        <v>0</v>
      </c>
      <c r="H199" s="73" t="str">
        <f>IF(B199="","",IF(G199&lt;F199,(IF(G199-F199,ROUNDUP(2*(B199*E199/1.081*0.5),1)/2)),ROUNDUP(2*(B199*E199/1.081*0.45),1)/2))</f>
        <v/>
      </c>
      <c r="I199" s="94"/>
    </row>
    <row r="200" spans="1:9" outlineLevel="1" x14ac:dyDescent="0.25">
      <c r="B200" s="35"/>
      <c r="H200" s="74"/>
    </row>
    <row r="201" spans="1:9" outlineLevel="1" x14ac:dyDescent="0.25">
      <c r="A201" s="66" t="s">
        <v>194</v>
      </c>
      <c r="B201" s="35"/>
      <c r="H201" s="74"/>
    </row>
    <row r="202" spans="1:9" ht="16.5" outlineLevel="1" x14ac:dyDescent="0.3">
      <c r="A202" s="12" t="s">
        <v>28</v>
      </c>
      <c r="B202" s="25"/>
      <c r="C202" s="98">
        <v>1</v>
      </c>
      <c r="D202" t="s">
        <v>126</v>
      </c>
      <c r="E202" s="97">
        <v>16.100000000000001</v>
      </c>
      <c r="F202" s="98">
        <v>24</v>
      </c>
      <c r="G202" s="71">
        <f>B202*C202</f>
        <v>0</v>
      </c>
      <c r="H202" s="73" t="str">
        <f>IF(B202="","",IF(G202&lt;F202,(IF(G202-F202,ROUNDUP(2*(B202*E202/1.081*0.5),1)/2)),ROUNDUP(2*(B202*E202/1.081*0.45),1)/2))</f>
        <v/>
      </c>
      <c r="I202" s="94"/>
    </row>
    <row r="203" spans="1:9" ht="16.5" outlineLevel="1" x14ac:dyDescent="0.3">
      <c r="A203" s="12" t="s">
        <v>29</v>
      </c>
      <c r="B203" s="25"/>
      <c r="C203" s="98">
        <v>1</v>
      </c>
      <c r="D203" t="s">
        <v>127</v>
      </c>
      <c r="E203" s="97">
        <v>34</v>
      </c>
      <c r="F203" s="98">
        <v>12</v>
      </c>
      <c r="G203" s="71">
        <f>B203*C203</f>
        <v>0</v>
      </c>
      <c r="H203" s="73" t="str">
        <f>IF(B203="","",IF(G203&lt;F203,(IF(G203-F203,ROUNDUP(2*(B203*E203/1.081*0.5),1)/2)),ROUNDUP(2*(B203*E203/1.081*0.45),1)/2))</f>
        <v/>
      </c>
      <c r="I203" s="94"/>
    </row>
    <row r="204" spans="1:9" ht="16.5" outlineLevel="1" x14ac:dyDescent="0.3">
      <c r="A204" s="12" t="s">
        <v>195</v>
      </c>
      <c r="B204" s="25"/>
      <c r="C204" s="98">
        <v>1</v>
      </c>
      <c r="D204" t="s">
        <v>128</v>
      </c>
      <c r="E204" s="97">
        <v>39</v>
      </c>
      <c r="F204" s="98">
        <v>12</v>
      </c>
      <c r="G204" s="71">
        <f>B204*C204</f>
        <v>0</v>
      </c>
      <c r="H204" s="73" t="str">
        <f>IF(B204="","",IF(G204&lt;F204,(IF(G204-F204,ROUNDUP(2*(B204*E204/1.081*0.5),1)/2)),ROUNDUP(2*(B204*E204/1.081*0.45),1)/2))</f>
        <v/>
      </c>
      <c r="I204" s="94"/>
    </row>
    <row r="205" spans="1:9" outlineLevel="1" x14ac:dyDescent="0.25">
      <c r="B205" s="35"/>
      <c r="H205" s="74"/>
    </row>
    <row r="206" spans="1:9" outlineLevel="1" x14ac:dyDescent="0.25">
      <c r="A206" s="66" t="s">
        <v>196</v>
      </c>
      <c r="B206" s="35"/>
      <c r="H206" s="74"/>
    </row>
    <row r="207" spans="1:9" ht="16.5" outlineLevel="1" x14ac:dyDescent="0.3">
      <c r="A207" s="12" t="s">
        <v>28</v>
      </c>
      <c r="B207" s="25"/>
      <c r="C207" s="98">
        <v>1</v>
      </c>
      <c r="D207" t="s">
        <v>129</v>
      </c>
      <c r="E207" s="97">
        <v>17.600000000000001</v>
      </c>
      <c r="F207" s="98">
        <v>24</v>
      </c>
      <c r="G207" s="71">
        <f>B207*C207</f>
        <v>0</v>
      </c>
      <c r="H207" s="73" t="str">
        <f>IF(B207="","",IF(G207&lt;F207,(IF(G207-F207,ROUNDUP(2*(B207*E207/1.081*0.5),1)/2)),ROUNDUP(2*(B207*E207/1.081*0.45),1)/2))</f>
        <v/>
      </c>
      <c r="I207" s="94"/>
    </row>
    <row r="208" spans="1:9" ht="16.5" outlineLevel="1" x14ac:dyDescent="0.3">
      <c r="A208" s="12" t="s">
        <v>29</v>
      </c>
      <c r="B208" s="25"/>
      <c r="C208" s="98">
        <v>1</v>
      </c>
      <c r="D208" t="s">
        <v>130</v>
      </c>
      <c r="E208" s="97">
        <v>42</v>
      </c>
      <c r="F208" s="98">
        <v>12</v>
      </c>
      <c r="G208" s="71">
        <f>B208*C208</f>
        <v>0</v>
      </c>
      <c r="H208" s="73" t="str">
        <f>IF(B208="","",IF(G208&lt;F208,(IF(G208-F208,ROUNDUP(2*(B208*E208/1.081*0.5),1)/2)),ROUNDUP(2*(B208*E208/1.081*0.45),1)/2))</f>
        <v/>
      </c>
      <c r="I208" s="94"/>
    </row>
    <row r="209" spans="1:15" ht="17.25" x14ac:dyDescent="0.3">
      <c r="A209" s="65" t="s">
        <v>197</v>
      </c>
      <c r="H209" s="83">
        <f>SUM(H193:H208)</f>
        <v>0</v>
      </c>
    </row>
    <row r="210" spans="1:15" ht="17.25" x14ac:dyDescent="0.3">
      <c r="A210" s="65"/>
      <c r="H210" s="83"/>
    </row>
    <row r="211" spans="1:15" ht="17.25" x14ac:dyDescent="0.3">
      <c r="A211" s="65"/>
      <c r="H211" s="83"/>
    </row>
    <row r="212" spans="1:15" s="51" customFormat="1" ht="17.25" x14ac:dyDescent="0.3">
      <c r="A212" s="51" t="s">
        <v>199</v>
      </c>
      <c r="B212" s="67"/>
      <c r="C212" s="68"/>
      <c r="D212" s="34" t="str">
        <f>IF(H212&lt;700,"Valeur minimale de commande CHF 700.00","")</f>
        <v>Valeur minimale de commande CHF 700.00</v>
      </c>
      <c r="E212" s="46"/>
      <c r="F212" s="45"/>
      <c r="G212" s="45"/>
      <c r="H212" s="84">
        <f>H111+H125+H139+H157+H179+H189+H209</f>
        <v>147.9</v>
      </c>
      <c r="J212" s="93"/>
      <c r="K212" s="93"/>
      <c r="L212" s="93"/>
      <c r="M212" s="93"/>
      <c r="N212" s="93"/>
      <c r="O212" s="93"/>
    </row>
    <row r="213" spans="1:15" x14ac:dyDescent="0.25">
      <c r="A213" s="7" t="s">
        <v>201</v>
      </c>
      <c r="D213" s="91" t="s">
        <v>198</v>
      </c>
      <c r="H213" s="40">
        <f>IF(H212=0,"",IF(H212&lt;2000,167,0))</f>
        <v>167</v>
      </c>
    </row>
    <row r="214" spans="1:15" x14ac:dyDescent="0.25">
      <c r="D214" s="91"/>
      <c r="H214" s="40">
        <f>SUM(H212:H213)</f>
        <v>314.89999999999998</v>
      </c>
    </row>
    <row r="215" spans="1:15" x14ac:dyDescent="0.25">
      <c r="A215" s="7" t="s">
        <v>200</v>
      </c>
      <c r="D215" s="91"/>
      <c r="H215" s="40">
        <f>H214*8.1%</f>
        <v>25.506899999999998</v>
      </c>
    </row>
    <row r="216" spans="1:15" s="51" customFormat="1" ht="17.25" x14ac:dyDescent="0.3">
      <c r="A216" s="51" t="s">
        <v>202</v>
      </c>
      <c r="B216" s="67"/>
      <c r="C216" s="68"/>
      <c r="D216" s="3" t="str">
        <f>IF(H157+H179&gt;0,"Exception : tuyaux et flexibles","")</f>
        <v>Exception : tuyaux et flexibles</v>
      </c>
      <c r="E216" s="99"/>
      <c r="F216" s="68"/>
      <c r="G216" s="68"/>
      <c r="H216" s="48">
        <f>SUM(H214:H215)</f>
        <v>340.40689999999995</v>
      </c>
      <c r="J216" s="93"/>
      <c r="K216" s="93"/>
      <c r="L216" s="93"/>
      <c r="M216" s="93"/>
      <c r="N216" s="93"/>
      <c r="O216" s="93"/>
    </row>
    <row r="217" spans="1:15" x14ac:dyDescent="0.25">
      <c r="D217" s="100"/>
    </row>
  </sheetData>
  <sheetProtection algorithmName="SHA-512" hashValue="2KCYGe8py7WtkYhnNmpvv0rdOVgS6o7KdEwRzjfGjpfrXdT4gUjSBxp5S1+/94SSHLVpqpneN+r+WOIzKrMePg==" saltValue="VfEAWoE44dBAlPf7QyUZCg==" spinCount="100000" sheet="1" objects="1" scenarios="1"/>
  <mergeCells count="6">
    <mergeCell ref="C7:E7"/>
    <mergeCell ref="B1:E1"/>
    <mergeCell ref="B2:E2"/>
    <mergeCell ref="B4:E4"/>
    <mergeCell ref="G4:H4"/>
    <mergeCell ref="C6:E6"/>
  </mergeCells>
  <hyperlinks>
    <hyperlink ref="A15" r:id="rId1" xr:uid="{97A72FEE-1D36-4B97-8309-47C34AF36B1A}"/>
    <hyperlink ref="A113" r:id="rId2" xr:uid="{528A7610-8570-497F-A8F3-A35859DCA73C}"/>
    <hyperlink ref="A127" r:id="rId3" xr:uid="{7E97492A-3B74-4308-BC39-D6394B8EF2C0}"/>
    <hyperlink ref="A141" r:id="rId4" xr:uid="{A213AE1F-B707-49B4-A6CA-98EF97E9974B}"/>
    <hyperlink ref="A159" r:id="rId5" xr:uid="{077E5FAC-1EBB-4411-A7EF-BE1F3E7314B7}"/>
    <hyperlink ref="A181" r:id="rId6" xr:uid="{D92DAC53-A5FC-44EC-8546-9AAB03F1EF51}"/>
    <hyperlink ref="A191" r:id="rId7" xr:uid="{AAF6A2D5-3C0A-4A83-8ACE-9E5368E82B4E}"/>
  </hyperlinks>
  <pageMargins left="0.7" right="0.7" top="0.78740157499999996" bottom="0.78740157499999996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Poolmat.ch</cp:lastModifiedBy>
  <dcterms:created xsi:type="dcterms:W3CDTF">2023-11-06T13:22:25Z</dcterms:created>
  <dcterms:modified xsi:type="dcterms:W3CDTF">2025-08-27T11:31:41Z</dcterms:modified>
</cp:coreProperties>
</file>